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210" yWindow="420" windowWidth="14355" windowHeight="8355" tabRatio="947" firstSheet="35" activeTab="38"/>
  </bookViews>
  <sheets>
    <sheet name="24-01-025 Ind. Proy" sheetId="7" r:id="rId1"/>
    <sheet name="24-01-025 Res. Proy" sheetId="8" r:id="rId2"/>
    <sheet name="24-02-006 Ind Proy" sheetId="52" r:id="rId3"/>
    <sheet name="24-02-006 Res. Proy" sheetId="53" r:id="rId4"/>
    <sheet name="24-02-007 Ind. Proy" sheetId="54" r:id="rId5"/>
    <sheet name="24-02-007 Res. Proy" sheetId="55" r:id="rId6"/>
    <sheet name="24-02-010 Ind. Proy" sheetId="59" r:id="rId7"/>
    <sheet name="24-02-010 Res. Proy" sheetId="60" r:id="rId8"/>
    <sheet name="24-02-012 Ind. Proy" sheetId="61" r:id="rId9"/>
    <sheet name="24-02-012 Res. Proy" sheetId="62" r:id="rId10"/>
    <sheet name="24-02-014-002 Ind. Proy" sheetId="64" r:id="rId11"/>
    <sheet name="24-02-014-002 Res. Proy" sheetId="65" r:id="rId12"/>
    <sheet name="24-02-014-004 Ind. Proy" sheetId="66" r:id="rId13"/>
    <sheet name="24-02-014-004 Res. Proy" sheetId="67" r:id="rId14"/>
    <sheet name="24-02-014-005 Ind. Proy" sheetId="74" r:id="rId15"/>
    <sheet name="24-02-014-005 Res. Proy" sheetId="75" r:id="rId16"/>
    <sheet name="24-02-015 Ind. Proy" sheetId="76" r:id="rId17"/>
    <sheet name="24-02-015 Res. Proy" sheetId="77" r:id="rId18"/>
    <sheet name="24-02-016 Ind. Proy" sheetId="78" r:id="rId19"/>
    <sheet name="24-02-016 Res. Proy" sheetId="79" r:id="rId20"/>
    <sheet name="24-02-017 Ind. Proy" sheetId="80" r:id="rId21"/>
    <sheet name="24-02-017 Res. Proy" sheetId="81" r:id="rId22"/>
    <sheet name="24-02-018 Ind. Proy" sheetId="82" r:id="rId23"/>
    <sheet name="24-02-018 Res. Proy" sheetId="83" r:id="rId24"/>
    <sheet name="24-02-020 Ind. Proy" sheetId="85" r:id="rId25"/>
    <sheet name="24-02-020 Res. Proy" sheetId="86" r:id="rId26"/>
    <sheet name="24-02-021 Ind. Proy" sheetId="87" r:id="rId27"/>
    <sheet name="24-02-021 Res. Proy" sheetId="88" r:id="rId28"/>
    <sheet name="24-03-010 Ind. Proy" sheetId="89" r:id="rId29"/>
    <sheet name="24-03-010 Res. Proy" sheetId="90" r:id="rId30"/>
    <sheet name="24-03-335 Ind. Proy" sheetId="91" r:id="rId31"/>
    <sheet name="24-03-335 Res. Proy" sheetId="92" r:id="rId32"/>
    <sheet name="24-03-336 Ind. Proy" sheetId="93" r:id="rId33"/>
    <sheet name="24-03-336 Res. Proy" sheetId="94" r:id="rId34"/>
    <sheet name="24-03-337 Ind. Proy" sheetId="45" r:id="rId35"/>
    <sheet name="24-03-337 Res. Proy" sheetId="46" r:id="rId36"/>
    <sheet name="24-03-340 Ind. Proy" sheetId="43" r:id="rId37"/>
    <sheet name="24-03-340 Res. Proy" sheetId="44" r:id="rId38"/>
    <sheet name="24-03-343 Ind. Proy" sheetId="40" r:id="rId39"/>
    <sheet name="24-03-343 Res. Proy" sheetId="41" r:id="rId40"/>
    <sheet name="24-03-344 Ind. Proy" sheetId="38" r:id="rId41"/>
    <sheet name="24-03-344 Res. Proy" sheetId="39" r:id="rId42"/>
    <sheet name="24-03-345 Ind. Proy" sheetId="3" r:id="rId43"/>
    <sheet name="24-03-345 Res. Pro" sheetId="4" r:id="rId44"/>
    <sheet name="24-03-986 Ind. Proy" sheetId="5" r:id="rId45"/>
    <sheet name="24-03-986 Res. Proy" sheetId="6" r:id="rId46"/>
    <sheet name="24-03-997 Ind. Proy" sheetId="11" r:id="rId47"/>
    <sheet name="24-03-997 Res. Proy" sheetId="12" r:id="rId48"/>
    <sheet name="24-03-999 Ind. Proy" sheetId="13" r:id="rId49"/>
    <sheet name="24-03-999 Res. Proy" sheetId="14" r:id="rId50"/>
  </sheets>
  <definedNames>
    <definedName name="_xlnm.Print_Area" localSheetId="0">'24-01-025 Ind. Proy'!$A$1:$AJ$191</definedName>
    <definedName name="_xlnm.Print_Area" localSheetId="2">'24-02-006 Ind Proy'!$A$1:$AJ$191</definedName>
    <definedName name="_xlnm.Print_Area" localSheetId="4">'24-02-007 Ind. Proy'!$A$1:$AJ$191</definedName>
    <definedName name="_xlnm.Print_Area" localSheetId="6">'24-02-010 Ind. Proy'!$A$1:$AJ$191</definedName>
    <definedName name="_xlnm.Print_Area" localSheetId="8">'24-02-012 Ind. Proy'!$A$1:$AJ$191</definedName>
    <definedName name="_xlnm.Print_Area" localSheetId="10">'24-02-014-002 Ind. Proy'!$A$1:$AJ$191</definedName>
    <definedName name="_xlnm.Print_Area" localSheetId="12">'24-02-014-004 Ind. Proy'!$A$1:$AJ$191</definedName>
    <definedName name="_xlnm.Print_Area" localSheetId="14">'24-02-014-005 Ind. Proy'!$A$1:$AJ$191</definedName>
    <definedName name="_xlnm.Print_Area" localSheetId="16">'24-02-015 Ind. Proy'!$A$1:$AJ$191</definedName>
    <definedName name="_xlnm.Print_Area" localSheetId="18">'24-02-016 Ind. Proy'!$A$1:$AJ$191</definedName>
    <definedName name="_xlnm.Print_Area" localSheetId="20">'24-02-017 Ind. Proy'!$A$1:$AJ$191</definedName>
    <definedName name="_xlnm.Print_Area" localSheetId="22">'24-02-018 Ind. Proy'!$A$1:$AJ$191</definedName>
    <definedName name="_xlnm.Print_Area" localSheetId="24">'24-02-020 Ind. Proy'!$A$1:$AJ$191</definedName>
    <definedName name="_xlnm.Print_Area" localSheetId="26">'24-02-021 Ind. Proy'!$A$1:$AJ$191</definedName>
    <definedName name="_xlnm.Print_Area" localSheetId="28">'24-03-010 Ind. Proy'!$A$1:$AJ$194</definedName>
    <definedName name="_xlnm.Print_Area" localSheetId="30">'24-03-335 Ind. Proy'!$A$1:$AJ$192</definedName>
    <definedName name="_xlnm.Print_Area" localSheetId="32">'24-03-336 Ind. Proy'!$A$1:$AJ$191</definedName>
    <definedName name="_xlnm.Print_Area" localSheetId="34">'24-03-337 Ind. Proy'!$A$1:$AJ$191</definedName>
    <definedName name="_xlnm.Print_Area" localSheetId="36">'24-03-340 Ind. Proy'!$A$1:$AJ$191</definedName>
    <definedName name="_xlnm.Print_Area" localSheetId="38">'24-03-343 Ind. Proy'!$A$1:$AJ$75</definedName>
    <definedName name="_xlnm.Print_Area" localSheetId="40">'24-03-344 Ind. Proy'!$A$1:$AJ$192</definedName>
    <definedName name="_xlnm.Print_Area" localSheetId="42">'24-03-345 Ind. Proy'!$A$1:$AJ$76</definedName>
    <definedName name="_xlnm.Print_Area" localSheetId="44">'24-03-986 Ind. Proy'!$A$1:$AJ$61</definedName>
    <definedName name="_xlnm.Print_Area" localSheetId="46">'24-03-997 Ind. Proy'!$A$1:$AJ$191</definedName>
    <definedName name="_xlnm.Print_Area" localSheetId="48">'24-03-999 Ind. Proy'!$A$1:$AJ$191</definedName>
    <definedName name="_xlnm.Print_Titles" localSheetId="38">'24-03-343 Ind. Proy'!$5:$7</definedName>
    <definedName name="_xlnm.Print_Titles" localSheetId="42">'24-03-345 Ind. Proy'!$5:$7</definedName>
  </definedNames>
  <calcPr calcId="144525"/>
</workbook>
</file>

<file path=xl/calcChain.xml><?xml version="1.0" encoding="utf-8"?>
<calcChain xmlns="http://schemas.openxmlformats.org/spreadsheetml/2006/main">
  <c r="U15" i="40" l="1"/>
  <c r="AJ189" i="45"/>
  <c r="X62" i="3" l="1"/>
  <c r="X61" i="3"/>
  <c r="K62" i="3"/>
  <c r="K61" i="3"/>
  <c r="K58" i="3"/>
  <c r="K70" i="3"/>
  <c r="K69" i="3"/>
  <c r="X70" i="3"/>
  <c r="K67" i="40"/>
  <c r="AG67" i="40"/>
  <c r="AC67" i="40"/>
  <c r="Y67" i="40"/>
  <c r="U67" i="40"/>
  <c r="AH67" i="40" s="1"/>
  <c r="K54" i="3"/>
  <c r="K50" i="3"/>
  <c r="K49" i="3"/>
  <c r="X46" i="3"/>
  <c r="X45" i="3"/>
  <c r="K46" i="3"/>
  <c r="K45" i="3"/>
  <c r="K42" i="3"/>
  <c r="K41" i="3"/>
  <c r="X38" i="3"/>
  <c r="X37" i="3"/>
  <c r="K38" i="3"/>
  <c r="K37" i="3"/>
  <c r="K34" i="3"/>
  <c r="K33" i="3"/>
  <c r="AI67" i="40" l="1"/>
  <c r="X29" i="3" l="1"/>
  <c r="K29" i="3"/>
  <c r="K26" i="3"/>
  <c r="K25" i="3"/>
  <c r="K26" i="40"/>
  <c r="X22" i="3"/>
  <c r="X21" i="3"/>
  <c r="K22" i="3"/>
  <c r="K21" i="3"/>
  <c r="X17" i="3"/>
  <c r="K17" i="3"/>
  <c r="K14" i="3"/>
  <c r="K13" i="3"/>
  <c r="X14" i="3"/>
  <c r="X13" i="3"/>
  <c r="Y14" i="40"/>
  <c r="AC14" i="40"/>
  <c r="AG14" i="40"/>
  <c r="K10" i="3"/>
  <c r="K9" i="3"/>
  <c r="X9" i="3"/>
  <c r="K58" i="5"/>
  <c r="K74" i="3"/>
  <c r="K73" i="3"/>
  <c r="X73" i="3"/>
  <c r="K72" i="40"/>
  <c r="K71" i="40"/>
  <c r="X191" i="89" l="1"/>
  <c r="K192" i="89"/>
  <c r="K191" i="89"/>
  <c r="K190" i="89"/>
  <c r="W61" i="3" l="1"/>
  <c r="V69" i="40" l="1"/>
  <c r="W69" i="40"/>
  <c r="X69" i="40"/>
  <c r="Z69" i="40"/>
  <c r="AA69" i="40"/>
  <c r="AB69" i="40"/>
  <c r="AD69" i="40"/>
  <c r="AE69" i="40"/>
  <c r="AF69" i="40"/>
  <c r="AG66" i="40"/>
  <c r="AC66" i="40"/>
  <c r="Y66" i="40"/>
  <c r="U66" i="40"/>
  <c r="AH66" i="40" l="1"/>
  <c r="W45" i="3" l="1"/>
  <c r="K38" i="40" l="1"/>
  <c r="W38" i="3"/>
  <c r="W37" i="3"/>
  <c r="W22" i="3"/>
  <c r="W21" i="3"/>
  <c r="K18" i="3" l="1"/>
  <c r="W13" i="3"/>
  <c r="W9" i="3"/>
  <c r="W73" i="3" l="1"/>
  <c r="W72" i="40"/>
  <c r="V62" i="3" l="1"/>
  <c r="V61" i="3"/>
  <c r="V69" i="3" l="1"/>
  <c r="V46" i="3" l="1"/>
  <c r="V42" i="3"/>
  <c r="V38" i="3"/>
  <c r="V37" i="3"/>
  <c r="V26" i="3" l="1"/>
  <c r="V22" i="3"/>
  <c r="V13" i="3" l="1"/>
  <c r="V11" i="3"/>
  <c r="W11" i="3"/>
  <c r="X11" i="3"/>
  <c r="Z11" i="3"/>
  <c r="AA11" i="3"/>
  <c r="AB11" i="3"/>
  <c r="AC11" i="3"/>
  <c r="AD11" i="3"/>
  <c r="AE11" i="3"/>
  <c r="AF11" i="3"/>
  <c r="AG11" i="3"/>
  <c r="U11" i="3"/>
  <c r="V10" i="3"/>
  <c r="V9" i="3"/>
  <c r="V73" i="3" l="1"/>
  <c r="AH191" i="89"/>
  <c r="AG191" i="89"/>
  <c r="AC191" i="89"/>
  <c r="Y191" i="89"/>
  <c r="U191" i="89"/>
  <c r="AI191" i="89" l="1"/>
  <c r="T13" i="3"/>
  <c r="T62" i="3"/>
  <c r="T63" i="3" s="1"/>
  <c r="AG42" i="40" l="1"/>
  <c r="AC42" i="40"/>
  <c r="Y42" i="40"/>
  <c r="U42" i="40"/>
  <c r="T38" i="3"/>
  <c r="T37" i="3"/>
  <c r="AG37" i="40"/>
  <c r="AC37" i="40"/>
  <c r="Y37" i="40"/>
  <c r="U37" i="40"/>
  <c r="AH37" i="40" l="1"/>
  <c r="AH42" i="40"/>
  <c r="AI37" i="40"/>
  <c r="K30" i="3" l="1"/>
  <c r="AG25" i="40"/>
  <c r="AC25" i="40"/>
  <c r="Y25" i="40"/>
  <c r="U25" i="40"/>
  <c r="T22" i="3"/>
  <c r="T14" i="3"/>
  <c r="T9" i="3"/>
  <c r="T73" i="3"/>
  <c r="AH25" i="40" l="1"/>
  <c r="AI25" i="40"/>
  <c r="U22" i="4" l="1"/>
  <c r="T22" i="4"/>
  <c r="S22" i="4"/>
  <c r="Q22" i="4"/>
  <c r="P22" i="4"/>
  <c r="O22" i="4"/>
  <c r="M22" i="4"/>
  <c r="L22" i="4"/>
  <c r="K22" i="4"/>
  <c r="I22" i="4"/>
  <c r="H22" i="4"/>
  <c r="G22" i="4"/>
  <c r="L76" i="3"/>
  <c r="P76" i="3"/>
  <c r="Q76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F22" i="4" s="1"/>
  <c r="N67" i="3"/>
  <c r="E22" i="4" s="1"/>
  <c r="M67" i="3"/>
  <c r="D22" i="4" s="1"/>
  <c r="K67" i="3"/>
  <c r="C22" i="4" s="1"/>
  <c r="J67" i="3"/>
  <c r="B22" i="4" s="1"/>
  <c r="AG66" i="3"/>
  <c r="AC66" i="3"/>
  <c r="Y66" i="3"/>
  <c r="U66" i="3"/>
  <c r="AG65" i="3"/>
  <c r="AG67" i="3" s="1"/>
  <c r="V22" i="4" s="1"/>
  <c r="AC65" i="3"/>
  <c r="AC67" i="3" s="1"/>
  <c r="R22" i="4" s="1"/>
  <c r="Y65" i="3"/>
  <c r="Y67" i="3" s="1"/>
  <c r="N22" i="4" s="1"/>
  <c r="U65" i="3"/>
  <c r="U67" i="3" s="1"/>
  <c r="J22" i="4" s="1"/>
  <c r="AH66" i="3" l="1"/>
  <c r="AI66" i="3"/>
  <c r="AH65" i="3"/>
  <c r="AI65" i="3" l="1"/>
  <c r="AH67" i="3"/>
  <c r="W22" i="4" s="1"/>
  <c r="AI67" i="3" l="1"/>
  <c r="X22" i="4" s="1"/>
  <c r="S46" i="3" l="1"/>
  <c r="S45" i="3"/>
  <c r="S38" i="3" l="1"/>
  <c r="S37" i="3"/>
  <c r="S9" i="3" l="1"/>
  <c r="S73" i="3" l="1"/>
  <c r="T55" i="3" l="1"/>
  <c r="J43" i="3"/>
  <c r="J39" i="3"/>
  <c r="T31" i="3"/>
  <c r="S31" i="3"/>
  <c r="R31" i="3"/>
  <c r="AF60" i="40" l="1"/>
  <c r="AE60" i="40"/>
  <c r="AD60" i="40"/>
  <c r="AB60" i="40"/>
  <c r="AA60" i="40"/>
  <c r="Z60" i="40"/>
  <c r="X60" i="40"/>
  <c r="W60" i="40"/>
  <c r="V60" i="40"/>
  <c r="T60" i="40"/>
  <c r="K60" i="40"/>
  <c r="AG58" i="40"/>
  <c r="AC58" i="40"/>
  <c r="Y58" i="40"/>
  <c r="U58" i="40"/>
  <c r="AF56" i="40"/>
  <c r="AE56" i="40"/>
  <c r="AD56" i="40"/>
  <c r="AB56" i="40"/>
  <c r="AA56" i="40"/>
  <c r="Z56" i="40"/>
  <c r="X56" i="40"/>
  <c r="W56" i="40"/>
  <c r="V56" i="40"/>
  <c r="T56" i="40"/>
  <c r="S56" i="40"/>
  <c r="R56" i="40"/>
  <c r="K56" i="40"/>
  <c r="AG54" i="40"/>
  <c r="AC54" i="40"/>
  <c r="Y54" i="40"/>
  <c r="U54" i="40"/>
  <c r="K44" i="5"/>
  <c r="AF52" i="40"/>
  <c r="AE52" i="40"/>
  <c r="AD52" i="40"/>
  <c r="AB52" i="40"/>
  <c r="AA52" i="40"/>
  <c r="Z52" i="40"/>
  <c r="X52" i="40"/>
  <c r="W52" i="40"/>
  <c r="V52" i="40"/>
  <c r="T52" i="40"/>
  <c r="S52" i="40"/>
  <c r="R52" i="40"/>
  <c r="K52" i="40"/>
  <c r="AG50" i="40"/>
  <c r="AC50" i="40"/>
  <c r="Y50" i="40"/>
  <c r="U50" i="40"/>
  <c r="AF44" i="40"/>
  <c r="AE44" i="40"/>
  <c r="AD44" i="40"/>
  <c r="AB44" i="40"/>
  <c r="AA44" i="40"/>
  <c r="Z44" i="40"/>
  <c r="X44" i="40"/>
  <c r="W44" i="40"/>
  <c r="V44" i="40"/>
  <c r="T44" i="40"/>
  <c r="S44" i="40"/>
  <c r="R44" i="40"/>
  <c r="K44" i="40"/>
  <c r="AG41" i="40"/>
  <c r="AC41" i="40"/>
  <c r="Y41" i="40"/>
  <c r="U41" i="40"/>
  <c r="AF39" i="40"/>
  <c r="AE39" i="40"/>
  <c r="AD39" i="40"/>
  <c r="AB39" i="40"/>
  <c r="AA39" i="40"/>
  <c r="Z39" i="40"/>
  <c r="X39" i="40"/>
  <c r="W39" i="40"/>
  <c r="V39" i="40"/>
  <c r="T39" i="40"/>
  <c r="K39" i="40"/>
  <c r="AG36" i="40"/>
  <c r="AC36" i="40"/>
  <c r="Y36" i="40"/>
  <c r="U36" i="40"/>
  <c r="AF22" i="40"/>
  <c r="AE22" i="40"/>
  <c r="AD22" i="40"/>
  <c r="AB22" i="40"/>
  <c r="AA22" i="40"/>
  <c r="Z22" i="40"/>
  <c r="X22" i="40"/>
  <c r="W22" i="40"/>
  <c r="V22" i="40"/>
  <c r="T22" i="40"/>
  <c r="S22" i="40"/>
  <c r="R22" i="40"/>
  <c r="K22" i="40"/>
  <c r="AG20" i="40"/>
  <c r="AC20" i="40"/>
  <c r="Y20" i="40"/>
  <c r="U20" i="40"/>
  <c r="S15" i="40"/>
  <c r="V11" i="40"/>
  <c r="W11" i="40"/>
  <c r="X11" i="40"/>
  <c r="Z11" i="40"/>
  <c r="AA11" i="40"/>
  <c r="AB11" i="40"/>
  <c r="AD11" i="40"/>
  <c r="AE11" i="40"/>
  <c r="AF11" i="40"/>
  <c r="K11" i="40"/>
  <c r="AG9" i="40"/>
  <c r="AC9" i="40"/>
  <c r="Y9" i="40"/>
  <c r="U9" i="40"/>
  <c r="AG72" i="40"/>
  <c r="AC72" i="40"/>
  <c r="Y72" i="40"/>
  <c r="U72" i="40"/>
  <c r="AH58" i="40" l="1"/>
  <c r="AH36" i="40"/>
  <c r="AH72" i="40"/>
  <c r="AH50" i="40"/>
  <c r="AH20" i="40"/>
  <c r="AH54" i="40"/>
  <c r="AH41" i="40"/>
  <c r="AH9" i="40"/>
  <c r="AI9" i="40" l="1"/>
  <c r="R71" i="3"/>
  <c r="A3" i="13" l="1"/>
  <c r="A3" i="11"/>
  <c r="A3" i="5"/>
  <c r="A3" i="3"/>
  <c r="A3" i="38"/>
  <c r="A3" i="40"/>
  <c r="A3" i="43"/>
  <c r="A3" i="45"/>
  <c r="A3" i="93"/>
  <c r="A3" i="91"/>
  <c r="A3" i="89"/>
  <c r="A3" i="87"/>
  <c r="A3" i="85"/>
  <c r="A3" i="82"/>
  <c r="A3" i="80"/>
  <c r="A3" i="78"/>
  <c r="A3" i="76"/>
  <c r="A3" i="74"/>
  <c r="A3" i="66"/>
  <c r="A3" i="64"/>
  <c r="A3" i="61"/>
  <c r="A3" i="59"/>
  <c r="A3" i="54"/>
  <c r="A3" i="52"/>
  <c r="T15" i="5"/>
  <c r="K15" i="5"/>
  <c r="AG13" i="5"/>
  <c r="AC13" i="5"/>
  <c r="Y13" i="5"/>
  <c r="U13" i="5"/>
  <c r="T191" i="38"/>
  <c r="K191" i="38"/>
  <c r="AG189" i="38"/>
  <c r="AC189" i="38"/>
  <c r="Y189" i="38"/>
  <c r="U189" i="38"/>
  <c r="T48" i="40"/>
  <c r="K48" i="40"/>
  <c r="AG46" i="40"/>
  <c r="AC46" i="40"/>
  <c r="Y46" i="40"/>
  <c r="U46" i="40"/>
  <c r="T34" i="40"/>
  <c r="K34" i="40"/>
  <c r="AG32" i="40"/>
  <c r="AC32" i="40"/>
  <c r="Y32" i="40"/>
  <c r="U32" i="40"/>
  <c r="T27" i="40"/>
  <c r="K27" i="40"/>
  <c r="AG26" i="40"/>
  <c r="AC26" i="40"/>
  <c r="Y26" i="40"/>
  <c r="U26" i="40"/>
  <c r="AH13" i="5" l="1"/>
  <c r="AI13" i="5" s="1"/>
  <c r="AH189" i="38"/>
  <c r="AH32" i="40"/>
  <c r="AH46" i="40"/>
  <c r="AH26" i="40"/>
  <c r="AI26" i="40" s="1"/>
  <c r="K193" i="89" l="1"/>
  <c r="S35" i="5" l="1"/>
  <c r="K35" i="5"/>
  <c r="AG34" i="5"/>
  <c r="AC34" i="5"/>
  <c r="Y34" i="5"/>
  <c r="U34" i="5"/>
  <c r="S55" i="3"/>
  <c r="U29" i="3"/>
  <c r="K31" i="3"/>
  <c r="AG29" i="3"/>
  <c r="AC29" i="3"/>
  <c r="Y29" i="3"/>
  <c r="S11" i="3"/>
  <c r="AH34" i="5" l="1"/>
  <c r="AI34" i="5" s="1"/>
  <c r="AH29" i="3"/>
  <c r="AI29" i="3" l="1"/>
  <c r="T11" i="3"/>
  <c r="U9" i="3"/>
  <c r="U10" i="3"/>
  <c r="K11" i="3"/>
  <c r="AG10" i="3"/>
  <c r="AC10" i="3"/>
  <c r="Y10" i="3"/>
  <c r="K74" i="40"/>
  <c r="K190" i="64"/>
  <c r="V71" i="3"/>
  <c r="W71" i="3"/>
  <c r="X71" i="3"/>
  <c r="Z71" i="3"/>
  <c r="AA71" i="3"/>
  <c r="AB71" i="3"/>
  <c r="AD71" i="3"/>
  <c r="AE71" i="3"/>
  <c r="AF71" i="3"/>
  <c r="T71" i="3"/>
  <c r="U70" i="3"/>
  <c r="Y70" i="3"/>
  <c r="AC70" i="3"/>
  <c r="AG70" i="3"/>
  <c r="K71" i="3"/>
  <c r="AH70" i="3" l="1"/>
  <c r="AI70" i="3" s="1"/>
  <c r="AH10" i="3"/>
  <c r="AI10" i="3" s="1"/>
  <c r="S27" i="3" l="1"/>
  <c r="T27" i="3"/>
  <c r="V27" i="3"/>
  <c r="W27" i="3"/>
  <c r="X27" i="3"/>
  <c r="Z27" i="3"/>
  <c r="AA27" i="3"/>
  <c r="AB27" i="3"/>
  <c r="AD27" i="3"/>
  <c r="AE27" i="3"/>
  <c r="AF27" i="3"/>
  <c r="R27" i="3"/>
  <c r="K27" i="3"/>
  <c r="AG26" i="3"/>
  <c r="AC26" i="3"/>
  <c r="Y26" i="3"/>
  <c r="U26" i="3"/>
  <c r="K15" i="40"/>
  <c r="U14" i="40"/>
  <c r="AH14" i="40" s="1"/>
  <c r="T15" i="40"/>
  <c r="U62" i="3"/>
  <c r="U61" i="3"/>
  <c r="K64" i="40"/>
  <c r="U62" i="40"/>
  <c r="AH62" i="40" s="1"/>
  <c r="T64" i="40"/>
  <c r="S64" i="40"/>
  <c r="AI14" i="40" l="1"/>
  <c r="AH26" i="3"/>
  <c r="AI26" i="3" s="1"/>
  <c r="A1" i="8"/>
  <c r="X17" i="14" l="1"/>
  <c r="J190" i="13"/>
  <c r="X16" i="12"/>
  <c r="J190" i="11"/>
  <c r="X17" i="6"/>
  <c r="K25" i="5"/>
  <c r="J60" i="5"/>
  <c r="J53" i="5"/>
  <c r="J50" i="5"/>
  <c r="J56" i="5"/>
  <c r="J47" i="5"/>
  <c r="J44" i="5"/>
  <c r="J41" i="5"/>
  <c r="J38" i="5"/>
  <c r="J35" i="5"/>
  <c r="J31" i="5"/>
  <c r="AG27" i="5"/>
  <c r="AC27" i="5"/>
  <c r="Y27" i="5"/>
  <c r="U27" i="5"/>
  <c r="U24" i="5"/>
  <c r="Y24" i="5"/>
  <c r="AC24" i="5"/>
  <c r="AG24" i="5"/>
  <c r="AG23" i="5"/>
  <c r="AC23" i="5"/>
  <c r="Y23" i="5"/>
  <c r="U23" i="5"/>
  <c r="AG20" i="5"/>
  <c r="AC20" i="5"/>
  <c r="Y20" i="5"/>
  <c r="U20" i="5"/>
  <c r="J15" i="5"/>
  <c r="J11" i="5"/>
  <c r="X17" i="4"/>
  <c r="J63" i="3"/>
  <c r="J59" i="3"/>
  <c r="J71" i="3"/>
  <c r="J55" i="3"/>
  <c r="K51" i="3"/>
  <c r="J51" i="3"/>
  <c r="J47" i="3"/>
  <c r="J35" i="3"/>
  <c r="J31" i="3"/>
  <c r="J27" i="3"/>
  <c r="J23" i="3"/>
  <c r="J19" i="3"/>
  <c r="J15" i="3"/>
  <c r="J11" i="3"/>
  <c r="X17" i="39"/>
  <c r="J191" i="38"/>
  <c r="X17" i="44"/>
  <c r="X17" i="41"/>
  <c r="J15" i="40"/>
  <c r="B9" i="41" s="1"/>
  <c r="J64" i="40"/>
  <c r="J60" i="40"/>
  <c r="J74" i="40"/>
  <c r="B23" i="41" s="1"/>
  <c r="J69" i="40"/>
  <c r="J56" i="40"/>
  <c r="J52" i="40"/>
  <c r="J48" i="40"/>
  <c r="J44" i="40"/>
  <c r="J39" i="40"/>
  <c r="AI42" i="40" s="1"/>
  <c r="J34" i="40"/>
  <c r="J30" i="40"/>
  <c r="J27" i="40"/>
  <c r="B12" i="41" s="1"/>
  <c r="J22" i="40"/>
  <c r="B11" i="41" s="1"/>
  <c r="J18" i="40"/>
  <c r="J11" i="40"/>
  <c r="J190" i="43"/>
  <c r="B23" i="44" s="1"/>
  <c r="X17" i="46"/>
  <c r="J190" i="45"/>
  <c r="B23" i="46" s="1"/>
  <c r="J190" i="93"/>
  <c r="X17" i="94"/>
  <c r="X16" i="92"/>
  <c r="J191" i="91"/>
  <c r="B23" i="92" s="1"/>
  <c r="X17" i="90"/>
  <c r="J193" i="89"/>
  <c r="B23" i="90" s="1"/>
  <c r="X17" i="88"/>
  <c r="J190" i="87"/>
  <c r="B23" i="88" s="1"/>
  <c r="X16" i="86"/>
  <c r="J190" i="85"/>
  <c r="B23" i="86" s="1"/>
  <c r="X17" i="83"/>
  <c r="J190" i="82"/>
  <c r="X17" i="81"/>
  <c r="S190" i="80"/>
  <c r="H23" i="81" s="1"/>
  <c r="T190" i="80"/>
  <c r="R190" i="80"/>
  <c r="K190" i="80"/>
  <c r="C23" i="81" s="1"/>
  <c r="J190" i="80"/>
  <c r="B23" i="81" s="1"/>
  <c r="X17" i="79"/>
  <c r="J190" i="78"/>
  <c r="B23" i="79" s="1"/>
  <c r="X17" i="77"/>
  <c r="J190" i="76"/>
  <c r="B23" i="77" s="1"/>
  <c r="J190" i="74"/>
  <c r="B23" i="75" s="1"/>
  <c r="X17" i="67"/>
  <c r="J190" i="66"/>
  <c r="B23" i="67" s="1"/>
  <c r="J190" i="64"/>
  <c r="B23" i="65" s="1"/>
  <c r="J190" i="61"/>
  <c r="B23" i="62" s="1"/>
  <c r="X16" i="60"/>
  <c r="J190" i="59"/>
  <c r="B23" i="60" s="1"/>
  <c r="X17" i="55"/>
  <c r="X17" i="53"/>
  <c r="X17" i="8"/>
  <c r="J190" i="54"/>
  <c r="B23" i="55" s="1"/>
  <c r="J190" i="52"/>
  <c r="B23" i="53" s="1"/>
  <c r="J190" i="7"/>
  <c r="C18" i="94"/>
  <c r="B18" i="94"/>
  <c r="Y17" i="94"/>
  <c r="A5" i="94"/>
  <c r="A24" i="94" s="1"/>
  <c r="A3" i="94"/>
  <c r="A1" i="94"/>
  <c r="A191" i="93"/>
  <c r="AF190" i="93"/>
  <c r="AE190" i="93"/>
  <c r="AD190" i="93"/>
  <c r="AB190" i="93"/>
  <c r="Q23" i="94" s="1"/>
  <c r="AA190" i="93"/>
  <c r="Z190" i="93"/>
  <c r="X190" i="93"/>
  <c r="W190" i="93"/>
  <c r="V190" i="93"/>
  <c r="T190" i="93"/>
  <c r="I23" i="94" s="1"/>
  <c r="S190" i="93"/>
  <c r="R190" i="93"/>
  <c r="O190" i="93"/>
  <c r="N190" i="93"/>
  <c r="M190" i="93"/>
  <c r="K190" i="93"/>
  <c r="AG189" i="93"/>
  <c r="AC189" i="93"/>
  <c r="Y189" i="93"/>
  <c r="U189" i="93"/>
  <c r="AF187" i="93"/>
  <c r="AE187" i="93"/>
  <c r="AD187" i="93"/>
  <c r="AB187" i="93"/>
  <c r="AA187" i="93"/>
  <c r="Z187" i="93"/>
  <c r="X187" i="93"/>
  <c r="W187" i="93"/>
  <c r="V187" i="93"/>
  <c r="T187" i="93"/>
  <c r="S187" i="93"/>
  <c r="R187" i="93"/>
  <c r="O187" i="93"/>
  <c r="N187" i="93"/>
  <c r="M187" i="93"/>
  <c r="K187" i="93"/>
  <c r="J187" i="93"/>
  <c r="AG186" i="93"/>
  <c r="AC186" i="93"/>
  <c r="Y186" i="93"/>
  <c r="U186" i="93"/>
  <c r="AG185" i="93"/>
  <c r="AC185" i="93"/>
  <c r="Y185" i="93"/>
  <c r="U185" i="93"/>
  <c r="AG184" i="93"/>
  <c r="AC184" i="93"/>
  <c r="Y184" i="93"/>
  <c r="U184" i="93"/>
  <c r="AG183" i="93"/>
  <c r="AC183" i="93"/>
  <c r="Y183" i="93"/>
  <c r="U183" i="93"/>
  <c r="AG182" i="93"/>
  <c r="AC182" i="93"/>
  <c r="Y182" i="93"/>
  <c r="U182" i="93"/>
  <c r="AG181" i="93"/>
  <c r="AC181" i="93"/>
  <c r="Y181" i="93"/>
  <c r="U181" i="93"/>
  <c r="AG180" i="93"/>
  <c r="AC180" i="93"/>
  <c r="Y180" i="93"/>
  <c r="U180" i="93"/>
  <c r="AG179" i="93"/>
  <c r="AC179" i="93"/>
  <c r="Y179" i="93"/>
  <c r="U179" i="93"/>
  <c r="AG178" i="93"/>
  <c r="AC178" i="93"/>
  <c r="Y178" i="93"/>
  <c r="U178" i="93"/>
  <c r="AG177" i="93"/>
  <c r="AC177" i="93"/>
  <c r="Y177" i="93"/>
  <c r="U177" i="93"/>
  <c r="AF175" i="93"/>
  <c r="AE175" i="93"/>
  <c r="AD175" i="93"/>
  <c r="AB175" i="93"/>
  <c r="Q21" i="94" s="1"/>
  <c r="AA175" i="93"/>
  <c r="Z175" i="93"/>
  <c r="X175" i="93"/>
  <c r="W175" i="93"/>
  <c r="V175" i="93"/>
  <c r="T175" i="93"/>
  <c r="S175" i="93"/>
  <c r="R175" i="93"/>
  <c r="O175" i="93"/>
  <c r="F21" i="94" s="1"/>
  <c r="N175" i="93"/>
  <c r="M175" i="93"/>
  <c r="K175" i="93"/>
  <c r="J175" i="93"/>
  <c r="B21" i="94" s="1"/>
  <c r="AG174" i="93"/>
  <c r="AC174" i="93"/>
  <c r="Y174" i="93"/>
  <c r="U174" i="93"/>
  <c r="AG173" i="93"/>
  <c r="AC173" i="93"/>
  <c r="Y173" i="93"/>
  <c r="U173" i="93"/>
  <c r="AG172" i="93"/>
  <c r="AC172" i="93"/>
  <c r="Y172" i="93"/>
  <c r="U172" i="93"/>
  <c r="AG171" i="93"/>
  <c r="AC171" i="93"/>
  <c r="Y171" i="93"/>
  <c r="U171" i="93"/>
  <c r="AG170" i="93"/>
  <c r="AC170" i="93"/>
  <c r="Y170" i="93"/>
  <c r="U170" i="93"/>
  <c r="AG169" i="93"/>
  <c r="AC169" i="93"/>
  <c r="Y169" i="93"/>
  <c r="U169" i="93"/>
  <c r="AG168" i="93"/>
  <c r="AC168" i="93"/>
  <c r="Y168" i="93"/>
  <c r="U168" i="93"/>
  <c r="AG167" i="93"/>
  <c r="AC167" i="93"/>
  <c r="Y167" i="93"/>
  <c r="U167" i="93"/>
  <c r="AG166" i="93"/>
  <c r="AC166" i="93"/>
  <c r="Y166" i="93"/>
  <c r="U166" i="93"/>
  <c r="AG165" i="93"/>
  <c r="AC165" i="93"/>
  <c r="Y165" i="93"/>
  <c r="U165" i="93"/>
  <c r="AF163" i="93"/>
  <c r="AE163" i="93"/>
  <c r="AD163" i="93"/>
  <c r="AB163" i="93"/>
  <c r="Q20" i="94" s="1"/>
  <c r="AA163" i="93"/>
  <c r="Z163" i="93"/>
  <c r="X163" i="93"/>
  <c r="W163" i="93"/>
  <c r="V163" i="93"/>
  <c r="T163" i="93"/>
  <c r="I20" i="94" s="1"/>
  <c r="S163" i="93"/>
  <c r="R163" i="93"/>
  <c r="O163" i="93"/>
  <c r="F20" i="94" s="1"/>
  <c r="N163" i="93"/>
  <c r="E20" i="94" s="1"/>
  <c r="M163" i="93"/>
  <c r="K163" i="93"/>
  <c r="J163" i="93"/>
  <c r="AG162" i="93"/>
  <c r="AC162" i="93"/>
  <c r="Y162" i="93"/>
  <c r="U162" i="93"/>
  <c r="AG161" i="93"/>
  <c r="AC161" i="93"/>
  <c r="Y161" i="93"/>
  <c r="U161" i="93"/>
  <c r="AG160" i="93"/>
  <c r="AC160" i="93"/>
  <c r="Y160" i="93"/>
  <c r="U160" i="93"/>
  <c r="AG159" i="93"/>
  <c r="AC159" i="93"/>
  <c r="Y159" i="93"/>
  <c r="U159" i="93"/>
  <c r="AG158" i="93"/>
  <c r="AC158" i="93"/>
  <c r="Y158" i="93"/>
  <c r="U158" i="93"/>
  <c r="AG157" i="93"/>
  <c r="AC157" i="93"/>
  <c r="Y157" i="93"/>
  <c r="U157" i="93"/>
  <c r="AG156" i="93"/>
  <c r="AC156" i="93"/>
  <c r="Y156" i="93"/>
  <c r="U156" i="93"/>
  <c r="AG155" i="93"/>
  <c r="AC155" i="93"/>
  <c r="Y155" i="93"/>
  <c r="U155" i="93"/>
  <c r="AG154" i="93"/>
  <c r="AC154" i="93"/>
  <c r="Y154" i="93"/>
  <c r="U154" i="93"/>
  <c r="AG153" i="93"/>
  <c r="AC153" i="93"/>
  <c r="Y153" i="93"/>
  <c r="U153" i="93"/>
  <c r="U163" i="93" s="1"/>
  <c r="AF151" i="93"/>
  <c r="AE151" i="93"/>
  <c r="AD151" i="93"/>
  <c r="AB151" i="93"/>
  <c r="Q19" i="94" s="1"/>
  <c r="AA151" i="93"/>
  <c r="Z151" i="93"/>
  <c r="X151" i="93"/>
  <c r="M19" i="94" s="1"/>
  <c r="W151" i="93"/>
  <c r="V151" i="93"/>
  <c r="T151" i="93"/>
  <c r="I19" i="94" s="1"/>
  <c r="S151" i="93"/>
  <c r="R151" i="93"/>
  <c r="O151" i="93"/>
  <c r="F19" i="94" s="1"/>
  <c r="N151" i="93"/>
  <c r="M151" i="93"/>
  <c r="K151" i="93"/>
  <c r="J151" i="93"/>
  <c r="B19" i="94" s="1"/>
  <c r="AG150" i="93"/>
  <c r="AC150" i="93"/>
  <c r="Y150" i="93"/>
  <c r="U150" i="93"/>
  <c r="AG149" i="93"/>
  <c r="AC149" i="93"/>
  <c r="Y149" i="93"/>
  <c r="U149" i="93"/>
  <c r="AG148" i="93"/>
  <c r="AC148" i="93"/>
  <c r="Y148" i="93"/>
  <c r="U148" i="93"/>
  <c r="AG147" i="93"/>
  <c r="AC147" i="93"/>
  <c r="Y147" i="93"/>
  <c r="U147" i="93"/>
  <c r="AG146" i="93"/>
  <c r="AC146" i="93"/>
  <c r="Y146" i="93"/>
  <c r="U146" i="93"/>
  <c r="AG145" i="93"/>
  <c r="AC145" i="93"/>
  <c r="Y145" i="93"/>
  <c r="U145" i="93"/>
  <c r="AG144" i="93"/>
  <c r="AC144" i="93"/>
  <c r="Y144" i="93"/>
  <c r="U144" i="93"/>
  <c r="AG143" i="93"/>
  <c r="AC143" i="93"/>
  <c r="Y143" i="93"/>
  <c r="U143" i="93"/>
  <c r="AG142" i="93"/>
  <c r="AC142" i="93"/>
  <c r="Y142" i="93"/>
  <c r="U142" i="93"/>
  <c r="AG141" i="93"/>
  <c r="AC141" i="93"/>
  <c r="Y141" i="93"/>
  <c r="U141" i="93"/>
  <c r="AF139" i="93"/>
  <c r="AE139" i="93"/>
  <c r="AD139" i="93"/>
  <c r="AB139" i="93"/>
  <c r="Q18" i="94" s="1"/>
  <c r="AA139" i="93"/>
  <c r="Z139" i="93"/>
  <c r="X139" i="93"/>
  <c r="W139" i="93"/>
  <c r="V139" i="93"/>
  <c r="T139" i="93"/>
  <c r="I18" i="94" s="1"/>
  <c r="S139" i="93"/>
  <c r="R139" i="93"/>
  <c r="O139" i="93"/>
  <c r="F18" i="94" s="1"/>
  <c r="N139" i="93"/>
  <c r="M139" i="93"/>
  <c r="AG138" i="93"/>
  <c r="AC138" i="93"/>
  <c r="Y138" i="93"/>
  <c r="U138" i="93"/>
  <c r="AG137" i="93"/>
  <c r="AC137" i="93"/>
  <c r="Y137" i="93"/>
  <c r="U137" i="93"/>
  <c r="AG136" i="93"/>
  <c r="AC136" i="93"/>
  <c r="Y136" i="93"/>
  <c r="U136" i="93"/>
  <c r="AG135" i="93"/>
  <c r="AC135" i="93"/>
  <c r="Y135" i="93"/>
  <c r="U135" i="93"/>
  <c r="AG134" i="93"/>
  <c r="AC134" i="93"/>
  <c r="Y134" i="93"/>
  <c r="U134" i="93"/>
  <c r="AG133" i="93"/>
  <c r="AC133" i="93"/>
  <c r="Y133" i="93"/>
  <c r="U133" i="93"/>
  <c r="AG132" i="93"/>
  <c r="AC132" i="93"/>
  <c r="Y132" i="93"/>
  <c r="U132" i="93"/>
  <c r="AG131" i="93"/>
  <c r="AC131" i="93"/>
  <c r="Y131" i="93"/>
  <c r="U131" i="93"/>
  <c r="AG130" i="93"/>
  <c r="AC130" i="93"/>
  <c r="Y130" i="93"/>
  <c r="U130" i="93"/>
  <c r="AG129" i="93"/>
  <c r="AC129" i="93"/>
  <c r="Y129" i="93"/>
  <c r="U129" i="93"/>
  <c r="AF127" i="93"/>
  <c r="U17" i="94" s="1"/>
  <c r="AE127" i="93"/>
  <c r="AD127" i="93"/>
  <c r="AB127" i="93"/>
  <c r="Q17" i="94" s="1"/>
  <c r="AA127" i="93"/>
  <c r="Z127" i="93"/>
  <c r="X127" i="93"/>
  <c r="M17" i="94" s="1"/>
  <c r="W127" i="93"/>
  <c r="V127" i="93"/>
  <c r="T127" i="93"/>
  <c r="I17" i="94" s="1"/>
  <c r="S127" i="93"/>
  <c r="R127" i="93"/>
  <c r="O127" i="93"/>
  <c r="N127" i="93"/>
  <c r="M127" i="93"/>
  <c r="K127" i="93"/>
  <c r="J127" i="93"/>
  <c r="B17" i="94" s="1"/>
  <c r="AG126" i="93"/>
  <c r="AC126" i="93"/>
  <c r="Y126" i="93"/>
  <c r="U126" i="93"/>
  <c r="AG125" i="93"/>
  <c r="AC125" i="93"/>
  <c r="Y125" i="93"/>
  <c r="U125" i="93"/>
  <c r="AG124" i="93"/>
  <c r="AC124" i="93"/>
  <c r="Y124" i="93"/>
  <c r="U124" i="93"/>
  <c r="AG123" i="93"/>
  <c r="AC123" i="93"/>
  <c r="Y123" i="93"/>
  <c r="U123" i="93"/>
  <c r="AG122" i="93"/>
  <c r="AC122" i="93"/>
  <c r="Y122" i="93"/>
  <c r="U122" i="93"/>
  <c r="AG121" i="93"/>
  <c r="AC121" i="93"/>
  <c r="Y121" i="93"/>
  <c r="U121" i="93"/>
  <c r="AG120" i="93"/>
  <c r="AC120" i="93"/>
  <c r="Y120" i="93"/>
  <c r="U120" i="93"/>
  <c r="AG119" i="93"/>
  <c r="AC119" i="93"/>
  <c r="Y119" i="93"/>
  <c r="U119" i="93"/>
  <c r="AG118" i="93"/>
  <c r="AC118" i="93"/>
  <c r="Y118" i="93"/>
  <c r="U118" i="93"/>
  <c r="AG117" i="93"/>
  <c r="AC117" i="93"/>
  <c r="Y117" i="93"/>
  <c r="U117" i="93"/>
  <c r="AF115" i="93"/>
  <c r="AE115" i="93"/>
  <c r="AD115" i="93"/>
  <c r="AB115" i="93"/>
  <c r="AA115" i="93"/>
  <c r="Z115" i="93"/>
  <c r="X115" i="93"/>
  <c r="M16" i="94" s="1"/>
  <c r="W115" i="93"/>
  <c r="V115" i="93"/>
  <c r="T115" i="93"/>
  <c r="S115" i="93"/>
  <c r="R115" i="93"/>
  <c r="O115" i="93"/>
  <c r="N115" i="93"/>
  <c r="M115" i="93"/>
  <c r="K115" i="93"/>
  <c r="J115" i="93"/>
  <c r="B16" i="94" s="1"/>
  <c r="AG114" i="93"/>
  <c r="AC114" i="93"/>
  <c r="Y114" i="93"/>
  <c r="U114" i="93"/>
  <c r="AG113" i="93"/>
  <c r="AC113" i="93"/>
  <c r="Y113" i="93"/>
  <c r="U113" i="93"/>
  <c r="AG112" i="93"/>
  <c r="AC112" i="93"/>
  <c r="Y112" i="93"/>
  <c r="U112" i="93"/>
  <c r="AG111" i="93"/>
  <c r="AC111" i="93"/>
  <c r="Y111" i="93"/>
  <c r="U111" i="93"/>
  <c r="AG110" i="93"/>
  <c r="AC110" i="93"/>
  <c r="Y110" i="93"/>
  <c r="U110" i="93"/>
  <c r="AG109" i="93"/>
  <c r="AC109" i="93"/>
  <c r="Y109" i="93"/>
  <c r="U109" i="93"/>
  <c r="AG108" i="93"/>
  <c r="AC108" i="93"/>
  <c r="Y108" i="93"/>
  <c r="U108" i="93"/>
  <c r="AG107" i="93"/>
  <c r="AC107" i="93"/>
  <c r="Y107" i="93"/>
  <c r="U107" i="93"/>
  <c r="AG106" i="93"/>
  <c r="AC106" i="93"/>
  <c r="Y106" i="93"/>
  <c r="U106" i="93"/>
  <c r="AG105" i="93"/>
  <c r="AC105" i="93"/>
  <c r="Y105" i="93"/>
  <c r="Y115" i="93" s="1"/>
  <c r="U105" i="93"/>
  <c r="AF103" i="93"/>
  <c r="U15" i="94" s="1"/>
  <c r="AE103" i="93"/>
  <c r="AD103" i="93"/>
  <c r="AB103" i="93"/>
  <c r="Q15" i="94" s="1"/>
  <c r="AA103" i="93"/>
  <c r="Z103" i="93"/>
  <c r="X103" i="93"/>
  <c r="W103" i="93"/>
  <c r="V103" i="93"/>
  <c r="T103" i="93"/>
  <c r="I15" i="94" s="1"/>
  <c r="S103" i="93"/>
  <c r="R103" i="93"/>
  <c r="O103" i="93"/>
  <c r="F15" i="94" s="1"/>
  <c r="N103" i="93"/>
  <c r="E15" i="94" s="1"/>
  <c r="M103" i="93"/>
  <c r="K103" i="93"/>
  <c r="J103" i="93"/>
  <c r="B15" i="94" s="1"/>
  <c r="AG102" i="93"/>
  <c r="AC102" i="93"/>
  <c r="Y102" i="93"/>
  <c r="U102" i="93"/>
  <c r="AG101" i="93"/>
  <c r="AC101" i="93"/>
  <c r="Y101" i="93"/>
  <c r="U101" i="93"/>
  <c r="AG100" i="93"/>
  <c r="AC100" i="93"/>
  <c r="Y100" i="93"/>
  <c r="U100" i="93"/>
  <c r="AG99" i="93"/>
  <c r="AC99" i="93"/>
  <c r="Y99" i="93"/>
  <c r="U99" i="93"/>
  <c r="AG98" i="93"/>
  <c r="AC98" i="93"/>
  <c r="Y98" i="93"/>
  <c r="U98" i="93"/>
  <c r="AG97" i="93"/>
  <c r="AC97" i="93"/>
  <c r="Y97" i="93"/>
  <c r="U97" i="93"/>
  <c r="AG96" i="93"/>
  <c r="AC96" i="93"/>
  <c r="Y96" i="93"/>
  <c r="U96" i="93"/>
  <c r="AG95" i="93"/>
  <c r="AC95" i="93"/>
  <c r="Y95" i="93"/>
  <c r="U95" i="93"/>
  <c r="AG94" i="93"/>
  <c r="AC94" i="93"/>
  <c r="Y94" i="93"/>
  <c r="U94" i="93"/>
  <c r="AG93" i="93"/>
  <c r="AC93" i="93"/>
  <c r="Y93" i="93"/>
  <c r="U93" i="93"/>
  <c r="AF91" i="93"/>
  <c r="AE91" i="93"/>
  <c r="AD91" i="93"/>
  <c r="AB91" i="93"/>
  <c r="AA91" i="93"/>
  <c r="Z91" i="93"/>
  <c r="X91" i="93"/>
  <c r="W91" i="93"/>
  <c r="V91" i="93"/>
  <c r="T91" i="93"/>
  <c r="S91" i="93"/>
  <c r="R91" i="93"/>
  <c r="O91" i="93"/>
  <c r="N91" i="93"/>
  <c r="M91" i="93"/>
  <c r="K91" i="93"/>
  <c r="J91" i="93"/>
  <c r="B14" i="94" s="1"/>
  <c r="AG90" i="93"/>
  <c r="AC90" i="93"/>
  <c r="Y90" i="93"/>
  <c r="U90" i="93"/>
  <c r="AG89" i="93"/>
  <c r="AC89" i="93"/>
  <c r="Y89" i="93"/>
  <c r="U89" i="93"/>
  <c r="AG88" i="93"/>
  <c r="AC88" i="93"/>
  <c r="Y88" i="93"/>
  <c r="U88" i="93"/>
  <c r="AG87" i="93"/>
  <c r="AC87" i="93"/>
  <c r="Y87" i="93"/>
  <c r="U87" i="93"/>
  <c r="AG86" i="93"/>
  <c r="AC86" i="93"/>
  <c r="Y86" i="93"/>
  <c r="U86" i="93"/>
  <c r="AG85" i="93"/>
  <c r="AC85" i="93"/>
  <c r="Y85" i="93"/>
  <c r="U85" i="93"/>
  <c r="AG84" i="93"/>
  <c r="AC84" i="93"/>
  <c r="Y84" i="93"/>
  <c r="U84" i="93"/>
  <c r="AG83" i="93"/>
  <c r="AC83" i="93"/>
  <c r="Y83" i="93"/>
  <c r="U83" i="93"/>
  <c r="AG82" i="93"/>
  <c r="AC82" i="93"/>
  <c r="Y82" i="93"/>
  <c r="U82" i="93"/>
  <c r="AG81" i="93"/>
  <c r="AC81" i="93"/>
  <c r="Y81" i="93"/>
  <c r="U81" i="93"/>
  <c r="AF79" i="93"/>
  <c r="U13" i="94" s="1"/>
  <c r="AE79" i="93"/>
  <c r="AD79" i="93"/>
  <c r="AB79" i="93"/>
  <c r="Q13" i="94" s="1"/>
  <c r="AA79" i="93"/>
  <c r="Z79" i="93"/>
  <c r="X79" i="93"/>
  <c r="M13" i="94" s="1"/>
  <c r="W79" i="93"/>
  <c r="V79" i="93"/>
  <c r="T79" i="93"/>
  <c r="I13" i="94" s="1"/>
  <c r="S79" i="93"/>
  <c r="R79" i="93"/>
  <c r="O79" i="93"/>
  <c r="F13" i="94" s="1"/>
  <c r="N79" i="93"/>
  <c r="M79" i="93"/>
  <c r="K79" i="93"/>
  <c r="J79" i="93"/>
  <c r="B13" i="94" s="1"/>
  <c r="AG78" i="93"/>
  <c r="AC78" i="93"/>
  <c r="Y78" i="93"/>
  <c r="U78" i="93"/>
  <c r="AG77" i="93"/>
  <c r="AC77" i="93"/>
  <c r="Y77" i="93"/>
  <c r="U77" i="93"/>
  <c r="AG76" i="93"/>
  <c r="AC76" i="93"/>
  <c r="Y76" i="93"/>
  <c r="U76" i="93"/>
  <c r="AG75" i="93"/>
  <c r="AC75" i="93"/>
  <c r="Y75" i="93"/>
  <c r="U75" i="93"/>
  <c r="AG74" i="93"/>
  <c r="AC74" i="93"/>
  <c r="Y74" i="93"/>
  <c r="U74" i="93"/>
  <c r="AG73" i="93"/>
  <c r="AC73" i="93"/>
  <c r="Y73" i="93"/>
  <c r="U73" i="93"/>
  <c r="AG72" i="93"/>
  <c r="AC72" i="93"/>
  <c r="Y72" i="93"/>
  <c r="U72" i="93"/>
  <c r="AG71" i="93"/>
  <c r="AC71" i="93"/>
  <c r="Y71" i="93"/>
  <c r="U71" i="93"/>
  <c r="AG70" i="93"/>
  <c r="AC70" i="93"/>
  <c r="Y70" i="93"/>
  <c r="U70" i="93"/>
  <c r="AG69" i="93"/>
  <c r="AC69" i="93"/>
  <c r="Y69" i="93"/>
  <c r="U69" i="93"/>
  <c r="AF67" i="93"/>
  <c r="AE67" i="93"/>
  <c r="AD67" i="93"/>
  <c r="AB67" i="93"/>
  <c r="AA67" i="93"/>
  <c r="Z67" i="93"/>
  <c r="X67" i="93"/>
  <c r="M12" i="94" s="1"/>
  <c r="W67" i="93"/>
  <c r="V67" i="93"/>
  <c r="T67" i="93"/>
  <c r="S67" i="93"/>
  <c r="R67" i="93"/>
  <c r="O67" i="93"/>
  <c r="N67" i="93"/>
  <c r="M67" i="93"/>
  <c r="K67" i="93"/>
  <c r="J67" i="93"/>
  <c r="B12" i="94" s="1"/>
  <c r="AG66" i="93"/>
  <c r="AC66" i="93"/>
  <c r="Y66" i="93"/>
  <c r="U66" i="93"/>
  <c r="AG65" i="93"/>
  <c r="AC65" i="93"/>
  <c r="Y65" i="93"/>
  <c r="U65" i="93"/>
  <c r="AG64" i="93"/>
  <c r="AC64" i="93"/>
  <c r="Y64" i="93"/>
  <c r="U64" i="93"/>
  <c r="AG63" i="93"/>
  <c r="AC63" i="93"/>
  <c r="Y63" i="93"/>
  <c r="U63" i="93"/>
  <c r="AG62" i="93"/>
  <c r="AC62" i="93"/>
  <c r="Y62" i="93"/>
  <c r="U62" i="93"/>
  <c r="AG61" i="93"/>
  <c r="AC61" i="93"/>
  <c r="Y61" i="93"/>
  <c r="U61" i="93"/>
  <c r="AG60" i="93"/>
  <c r="AC60" i="93"/>
  <c r="Y60" i="93"/>
  <c r="U60" i="93"/>
  <c r="AG59" i="93"/>
  <c r="AC59" i="93"/>
  <c r="Y59" i="93"/>
  <c r="U59" i="93"/>
  <c r="AG58" i="93"/>
  <c r="AC58" i="93"/>
  <c r="Y58" i="93"/>
  <c r="U58" i="93"/>
  <c r="AG57" i="93"/>
  <c r="AC57" i="93"/>
  <c r="Y57" i="93"/>
  <c r="U57" i="93"/>
  <c r="AF55" i="93"/>
  <c r="U11" i="94" s="1"/>
  <c r="AE55" i="93"/>
  <c r="AD55" i="93"/>
  <c r="AB55" i="93"/>
  <c r="Q11" i="94" s="1"/>
  <c r="AA55" i="93"/>
  <c r="Z55" i="93"/>
  <c r="X55" i="93"/>
  <c r="M11" i="94" s="1"/>
  <c r="W55" i="93"/>
  <c r="V55" i="93"/>
  <c r="T55" i="93"/>
  <c r="I11" i="94" s="1"/>
  <c r="S55" i="93"/>
  <c r="R55" i="93"/>
  <c r="O55" i="93"/>
  <c r="N55" i="93"/>
  <c r="M55" i="93"/>
  <c r="K55" i="93"/>
  <c r="J55" i="93"/>
  <c r="B11" i="94" s="1"/>
  <c r="AG54" i="93"/>
  <c r="AC54" i="93"/>
  <c r="Y54" i="93"/>
  <c r="U54" i="93"/>
  <c r="AG53" i="93"/>
  <c r="AC53" i="93"/>
  <c r="Y53" i="93"/>
  <c r="U53" i="93"/>
  <c r="AG52" i="93"/>
  <c r="AC52" i="93"/>
  <c r="Y52" i="93"/>
  <c r="U52" i="93"/>
  <c r="AG51" i="93"/>
  <c r="AC51" i="93"/>
  <c r="Y51" i="93"/>
  <c r="U51" i="93"/>
  <c r="AG50" i="93"/>
  <c r="AC50" i="93"/>
  <c r="Y50" i="93"/>
  <c r="U50" i="93"/>
  <c r="AG49" i="93"/>
  <c r="AC49" i="93"/>
  <c r="Y49" i="93"/>
  <c r="U49" i="93"/>
  <c r="AG48" i="93"/>
  <c r="AC48" i="93"/>
  <c r="Y48" i="93"/>
  <c r="U48" i="93"/>
  <c r="AG47" i="93"/>
  <c r="AC47" i="93"/>
  <c r="Y47" i="93"/>
  <c r="U47" i="93"/>
  <c r="AG46" i="93"/>
  <c r="AC46" i="93"/>
  <c r="Y46" i="93"/>
  <c r="U46" i="93"/>
  <c r="AG45" i="93"/>
  <c r="AC45" i="93"/>
  <c r="AC55" i="93" s="1"/>
  <c r="Y45" i="93"/>
  <c r="U45" i="93"/>
  <c r="AF43" i="93"/>
  <c r="AE43" i="93"/>
  <c r="AD43" i="93"/>
  <c r="AB43" i="93"/>
  <c r="AA43" i="93"/>
  <c r="Z43" i="93"/>
  <c r="X43" i="93"/>
  <c r="M10" i="94" s="1"/>
  <c r="W43" i="93"/>
  <c r="V43" i="93"/>
  <c r="T43" i="93"/>
  <c r="S43" i="93"/>
  <c r="R43" i="93"/>
  <c r="O43" i="93"/>
  <c r="N43" i="93"/>
  <c r="M43" i="93"/>
  <c r="K43" i="93"/>
  <c r="J43" i="93"/>
  <c r="AG42" i="93"/>
  <c r="AC42" i="93"/>
  <c r="Y42" i="93"/>
  <c r="U42" i="93"/>
  <c r="AG41" i="93"/>
  <c r="AC41" i="93"/>
  <c r="Y41" i="93"/>
  <c r="U41" i="93"/>
  <c r="AG40" i="93"/>
  <c r="AC40" i="93"/>
  <c r="Y40" i="93"/>
  <c r="U40" i="93"/>
  <c r="AG39" i="93"/>
  <c r="AC39" i="93"/>
  <c r="Y39" i="93"/>
  <c r="U39" i="93"/>
  <c r="AG38" i="93"/>
  <c r="AC38" i="93"/>
  <c r="Y38" i="93"/>
  <c r="U38" i="93"/>
  <c r="AG37" i="93"/>
  <c r="AC37" i="93"/>
  <c r="Y37" i="93"/>
  <c r="U37" i="93"/>
  <c r="AG36" i="93"/>
  <c r="AC36" i="93"/>
  <c r="Y36" i="93"/>
  <c r="U36" i="93"/>
  <c r="AG35" i="93"/>
  <c r="AC35" i="93"/>
  <c r="Y35" i="93"/>
  <c r="U35" i="93"/>
  <c r="AG34" i="93"/>
  <c r="AC34" i="93"/>
  <c r="Y34" i="93"/>
  <c r="U34" i="93"/>
  <c r="AG33" i="93"/>
  <c r="AC33" i="93"/>
  <c r="AC43" i="93" s="1"/>
  <c r="Y33" i="93"/>
  <c r="U33" i="93"/>
  <c r="U43" i="93" s="1"/>
  <c r="AF31" i="93"/>
  <c r="U9" i="94" s="1"/>
  <c r="AE31" i="93"/>
  <c r="AD31" i="93"/>
  <c r="AB31" i="93"/>
  <c r="Q9" i="94" s="1"/>
  <c r="AA31" i="93"/>
  <c r="Z31" i="93"/>
  <c r="X31" i="93"/>
  <c r="M9" i="94" s="1"/>
  <c r="W31" i="93"/>
  <c r="V31" i="93"/>
  <c r="T31" i="93"/>
  <c r="I9" i="94" s="1"/>
  <c r="S31" i="93"/>
  <c r="R31" i="93"/>
  <c r="O31" i="93"/>
  <c r="N31" i="93"/>
  <c r="E9" i="94" s="1"/>
  <c r="M31" i="93"/>
  <c r="K31" i="93"/>
  <c r="J31" i="93"/>
  <c r="B9" i="94" s="1"/>
  <c r="AG30" i="93"/>
  <c r="AC30" i="93"/>
  <c r="Y30" i="93"/>
  <c r="U30" i="93"/>
  <c r="AG29" i="93"/>
  <c r="AC29" i="93"/>
  <c r="Y29" i="93"/>
  <c r="U29" i="93"/>
  <c r="AG28" i="93"/>
  <c r="AC28" i="93"/>
  <c r="Y28" i="93"/>
  <c r="U28" i="93"/>
  <c r="AG27" i="93"/>
  <c r="AC27" i="93"/>
  <c r="Y27" i="93"/>
  <c r="U27" i="93"/>
  <c r="AG26" i="93"/>
  <c r="AC26" i="93"/>
  <c r="Y26" i="93"/>
  <c r="U26" i="93"/>
  <c r="AG25" i="93"/>
  <c r="AC25" i="93"/>
  <c r="Y25" i="93"/>
  <c r="U25" i="93"/>
  <c r="AG24" i="93"/>
  <c r="AC24" i="93"/>
  <c r="Y24" i="93"/>
  <c r="U24" i="93"/>
  <c r="AG23" i="93"/>
  <c r="AC23" i="93"/>
  <c r="Y23" i="93"/>
  <c r="U23" i="93"/>
  <c r="AG22" i="93"/>
  <c r="AC22" i="93"/>
  <c r="Y22" i="93"/>
  <c r="U22" i="93"/>
  <c r="AG21" i="93"/>
  <c r="AC21" i="93"/>
  <c r="Y21" i="93"/>
  <c r="Y31" i="93" s="1"/>
  <c r="U21" i="93"/>
  <c r="AF19" i="93"/>
  <c r="AE19" i="93"/>
  <c r="AD19" i="93"/>
  <c r="AB19" i="93"/>
  <c r="AA19" i="93"/>
  <c r="Z19" i="93"/>
  <c r="X19" i="93"/>
  <c r="W19" i="93"/>
  <c r="W191" i="93" s="1"/>
  <c r="V19" i="93"/>
  <c r="T19" i="93"/>
  <c r="S19" i="93"/>
  <c r="R19" i="93"/>
  <c r="O19" i="93"/>
  <c r="F8" i="94" s="1"/>
  <c r="N19" i="93"/>
  <c r="M19" i="93"/>
  <c r="K19" i="93"/>
  <c r="J19" i="93"/>
  <c r="AG18" i="93"/>
  <c r="AC18" i="93"/>
  <c r="Y18" i="93"/>
  <c r="U18" i="93"/>
  <c r="AG17" i="93"/>
  <c r="AC17" i="93"/>
  <c r="Y17" i="93"/>
  <c r="U17" i="93"/>
  <c r="AG16" i="93"/>
  <c r="AC16" i="93"/>
  <c r="Y16" i="93"/>
  <c r="U16" i="93"/>
  <c r="AG15" i="93"/>
  <c r="AC15" i="93"/>
  <c r="Y15" i="93"/>
  <c r="U15" i="93"/>
  <c r="AG14" i="93"/>
  <c r="AC14" i="93"/>
  <c r="Y14" i="93"/>
  <c r="U14" i="93"/>
  <c r="AG13" i="93"/>
  <c r="AC13" i="93"/>
  <c r="Y13" i="93"/>
  <c r="U13" i="93"/>
  <c r="AG12" i="93"/>
  <c r="AC12" i="93"/>
  <c r="Y12" i="93"/>
  <c r="U12" i="93"/>
  <c r="AG11" i="93"/>
  <c r="AC11" i="93"/>
  <c r="Y11" i="93"/>
  <c r="U11" i="93"/>
  <c r="AG10" i="93"/>
  <c r="AC10" i="93"/>
  <c r="Y10" i="93"/>
  <c r="U10" i="93"/>
  <c r="AG9" i="93"/>
  <c r="AC9" i="93"/>
  <c r="AC19" i="93" s="1"/>
  <c r="Y9" i="93"/>
  <c r="U9" i="93"/>
  <c r="C18" i="92"/>
  <c r="B18" i="92"/>
  <c r="Y17" i="92"/>
  <c r="A5" i="92"/>
  <c r="A24" i="92" s="1"/>
  <c r="A3" i="92"/>
  <c r="A1" i="92"/>
  <c r="A192" i="91"/>
  <c r="AF191" i="91"/>
  <c r="U23" i="92" s="1"/>
  <c r="AE191" i="91"/>
  <c r="T23" i="92" s="1"/>
  <c r="AD191" i="91"/>
  <c r="S23" i="92" s="1"/>
  <c r="AB191" i="91"/>
  <c r="Q23" i="92" s="1"/>
  <c r="AA191" i="91"/>
  <c r="P23" i="92" s="1"/>
  <c r="Z191" i="91"/>
  <c r="O23" i="92" s="1"/>
  <c r="X191" i="91"/>
  <c r="M23" i="92" s="1"/>
  <c r="W191" i="91"/>
  <c r="L23" i="92" s="1"/>
  <c r="V191" i="91"/>
  <c r="K23" i="92" s="1"/>
  <c r="T191" i="91"/>
  <c r="I23" i="92" s="1"/>
  <c r="S191" i="91"/>
  <c r="H23" i="92" s="1"/>
  <c r="R191" i="91"/>
  <c r="G23" i="92" s="1"/>
  <c r="O191" i="91"/>
  <c r="F23" i="92" s="1"/>
  <c r="N191" i="91"/>
  <c r="E23" i="92" s="1"/>
  <c r="M191" i="91"/>
  <c r="D23" i="92" s="1"/>
  <c r="K191" i="91"/>
  <c r="C23" i="92" s="1"/>
  <c r="AG190" i="91"/>
  <c r="AC190" i="91"/>
  <c r="Y190" i="91"/>
  <c r="U190" i="91"/>
  <c r="AG189" i="91"/>
  <c r="AG191" i="91" s="1"/>
  <c r="V23" i="92" s="1"/>
  <c r="AC189" i="91"/>
  <c r="AC191" i="91" s="1"/>
  <c r="R23" i="92" s="1"/>
  <c r="Y189" i="91"/>
  <c r="Y191" i="91" s="1"/>
  <c r="N23" i="92" s="1"/>
  <c r="U189" i="91"/>
  <c r="U191" i="91" s="1"/>
  <c r="J23" i="92" s="1"/>
  <c r="AF187" i="91"/>
  <c r="U22" i="92" s="1"/>
  <c r="AE187" i="91"/>
  <c r="T22" i="92" s="1"/>
  <c r="AD187" i="91"/>
  <c r="S22" i="92" s="1"/>
  <c r="AB187" i="91"/>
  <c r="Q22" i="92" s="1"/>
  <c r="AA187" i="91"/>
  <c r="P22" i="92" s="1"/>
  <c r="Z187" i="91"/>
  <c r="O22" i="92" s="1"/>
  <c r="X187" i="91"/>
  <c r="M22" i="92" s="1"/>
  <c r="W187" i="91"/>
  <c r="L22" i="92" s="1"/>
  <c r="V187" i="91"/>
  <c r="K22" i="92" s="1"/>
  <c r="T187" i="91"/>
  <c r="I22" i="92" s="1"/>
  <c r="S187" i="91"/>
  <c r="H22" i="92" s="1"/>
  <c r="R187" i="91"/>
  <c r="G22" i="92" s="1"/>
  <c r="O187" i="91"/>
  <c r="F22" i="92" s="1"/>
  <c r="N187" i="91"/>
  <c r="E22" i="92" s="1"/>
  <c r="M187" i="91"/>
  <c r="D22" i="92" s="1"/>
  <c r="K187" i="91"/>
  <c r="C22" i="92" s="1"/>
  <c r="J187" i="91"/>
  <c r="B22" i="92" s="1"/>
  <c r="AG186" i="91"/>
  <c r="AC186" i="91"/>
  <c r="Y186" i="91"/>
  <c r="U186" i="91"/>
  <c r="AG185" i="91"/>
  <c r="AC185" i="91"/>
  <c r="Y185" i="91"/>
  <c r="U185" i="91"/>
  <c r="AG184" i="91"/>
  <c r="AC184" i="91"/>
  <c r="Y184" i="91"/>
  <c r="U184" i="91"/>
  <c r="AG183" i="91"/>
  <c r="AC183" i="91"/>
  <c r="Y183" i="91"/>
  <c r="U183" i="91"/>
  <c r="AG182" i="91"/>
  <c r="AC182" i="91"/>
  <c r="Y182" i="91"/>
  <c r="U182" i="91"/>
  <c r="AG181" i="91"/>
  <c r="AC181" i="91"/>
  <c r="Y181" i="91"/>
  <c r="U181" i="91"/>
  <c r="AG180" i="91"/>
  <c r="AC180" i="91"/>
  <c r="Y180" i="91"/>
  <c r="U180" i="91"/>
  <c r="AG179" i="91"/>
  <c r="AC179" i="91"/>
  <c r="Y179" i="91"/>
  <c r="U179" i="91"/>
  <c r="AG178" i="91"/>
  <c r="AC178" i="91"/>
  <c r="Y178" i="91"/>
  <c r="U178" i="91"/>
  <c r="AG177" i="91"/>
  <c r="AC177" i="91"/>
  <c r="AC187" i="91" s="1"/>
  <c r="R22" i="92" s="1"/>
  <c r="Y177" i="91"/>
  <c r="U177" i="91"/>
  <c r="AF175" i="91"/>
  <c r="U21" i="92" s="1"/>
  <c r="AE175" i="91"/>
  <c r="T21" i="92" s="1"/>
  <c r="AD175" i="91"/>
  <c r="S21" i="92" s="1"/>
  <c r="AB175" i="91"/>
  <c r="Q21" i="92" s="1"/>
  <c r="AA175" i="91"/>
  <c r="P21" i="92" s="1"/>
  <c r="Z175" i="91"/>
  <c r="O21" i="92" s="1"/>
  <c r="X175" i="91"/>
  <c r="M21" i="92" s="1"/>
  <c r="W175" i="91"/>
  <c r="L21" i="92" s="1"/>
  <c r="V175" i="91"/>
  <c r="K21" i="92" s="1"/>
  <c r="T175" i="91"/>
  <c r="I21" i="92" s="1"/>
  <c r="S175" i="91"/>
  <c r="H21" i="92" s="1"/>
  <c r="R175" i="91"/>
  <c r="G21" i="92" s="1"/>
  <c r="O175" i="91"/>
  <c r="F21" i="92" s="1"/>
  <c r="N175" i="91"/>
  <c r="E21" i="92" s="1"/>
  <c r="M175" i="91"/>
  <c r="D21" i="92" s="1"/>
  <c r="K175" i="91"/>
  <c r="C21" i="92" s="1"/>
  <c r="J175" i="91"/>
  <c r="B21" i="92" s="1"/>
  <c r="AG174" i="91"/>
  <c r="AC174" i="91"/>
  <c r="Y174" i="91"/>
  <c r="U174" i="91"/>
  <c r="AG173" i="91"/>
  <c r="AC173" i="91"/>
  <c r="Y173" i="91"/>
  <c r="U173" i="91"/>
  <c r="AG172" i="91"/>
  <c r="AC172" i="91"/>
  <c r="Y172" i="91"/>
  <c r="U172" i="91"/>
  <c r="AG171" i="91"/>
  <c r="AC171" i="91"/>
  <c r="Y171" i="91"/>
  <c r="U171" i="91"/>
  <c r="AG170" i="91"/>
  <c r="AC170" i="91"/>
  <c r="Y170" i="91"/>
  <c r="U170" i="91"/>
  <c r="AG169" i="91"/>
  <c r="AC169" i="91"/>
  <c r="Y169" i="91"/>
  <c r="U169" i="91"/>
  <c r="AG168" i="91"/>
  <c r="AC168" i="91"/>
  <c r="Y168" i="91"/>
  <c r="U168" i="91"/>
  <c r="AG167" i="91"/>
  <c r="AC167" i="91"/>
  <c r="Y167" i="91"/>
  <c r="U167" i="91"/>
  <c r="AG166" i="91"/>
  <c r="AC166" i="91"/>
  <c r="Y166" i="91"/>
  <c r="U166" i="91"/>
  <c r="AG165" i="91"/>
  <c r="AC165" i="91"/>
  <c r="AC175" i="91" s="1"/>
  <c r="R21" i="92" s="1"/>
  <c r="Y165" i="91"/>
  <c r="U165" i="91"/>
  <c r="AF163" i="91"/>
  <c r="U20" i="92" s="1"/>
  <c r="AE163" i="91"/>
  <c r="T20" i="92" s="1"/>
  <c r="AD163" i="91"/>
  <c r="S20" i="92" s="1"/>
  <c r="AB163" i="91"/>
  <c r="Q20" i="92" s="1"/>
  <c r="AA163" i="91"/>
  <c r="P20" i="92" s="1"/>
  <c r="Z163" i="91"/>
  <c r="O20" i="92" s="1"/>
  <c r="X163" i="91"/>
  <c r="M20" i="92" s="1"/>
  <c r="W163" i="91"/>
  <c r="L20" i="92" s="1"/>
  <c r="V163" i="91"/>
  <c r="K20" i="92" s="1"/>
  <c r="T163" i="91"/>
  <c r="I20" i="92" s="1"/>
  <c r="S163" i="91"/>
  <c r="H20" i="92" s="1"/>
  <c r="R163" i="91"/>
  <c r="G20" i="92" s="1"/>
  <c r="O163" i="91"/>
  <c r="F20" i="92" s="1"/>
  <c r="N163" i="91"/>
  <c r="E20" i="92" s="1"/>
  <c r="M163" i="91"/>
  <c r="D20" i="92" s="1"/>
  <c r="K163" i="91"/>
  <c r="C20" i="92" s="1"/>
  <c r="J163" i="91"/>
  <c r="B20" i="92" s="1"/>
  <c r="AG162" i="91"/>
  <c r="AC162" i="91"/>
  <c r="Y162" i="91"/>
  <c r="U162" i="91"/>
  <c r="AG161" i="91"/>
  <c r="AC161" i="91"/>
  <c r="Y161" i="91"/>
  <c r="U161" i="91"/>
  <c r="AG160" i="91"/>
  <c r="AC160" i="91"/>
  <c r="Y160" i="91"/>
  <c r="U160" i="91"/>
  <c r="AG159" i="91"/>
  <c r="AC159" i="91"/>
  <c r="Y159" i="91"/>
  <c r="U159" i="91"/>
  <c r="AG158" i="91"/>
  <c r="AC158" i="91"/>
  <c r="Y158" i="91"/>
  <c r="U158" i="91"/>
  <c r="AG157" i="91"/>
  <c r="AC157" i="91"/>
  <c r="Y157" i="91"/>
  <c r="U157" i="91"/>
  <c r="AG156" i="91"/>
  <c r="AC156" i="91"/>
  <c r="Y156" i="91"/>
  <c r="U156" i="91"/>
  <c r="AG155" i="91"/>
  <c r="AC155" i="91"/>
  <c r="Y155" i="91"/>
  <c r="U155" i="91"/>
  <c r="AG154" i="91"/>
  <c r="AC154" i="91"/>
  <c r="Y154" i="91"/>
  <c r="U154" i="91"/>
  <c r="AG153" i="91"/>
  <c r="AC153" i="91"/>
  <c r="Y153" i="91"/>
  <c r="U153" i="91"/>
  <c r="AF151" i="91"/>
  <c r="U19" i="92" s="1"/>
  <c r="AE151" i="91"/>
  <c r="T19" i="92" s="1"/>
  <c r="AD151" i="91"/>
  <c r="S19" i="92" s="1"/>
  <c r="AB151" i="91"/>
  <c r="Q19" i="92" s="1"/>
  <c r="AA151" i="91"/>
  <c r="P19" i="92" s="1"/>
  <c r="Z151" i="91"/>
  <c r="O19" i="92" s="1"/>
  <c r="X151" i="91"/>
  <c r="M19" i="92" s="1"/>
  <c r="W151" i="91"/>
  <c r="L19" i="92" s="1"/>
  <c r="V151" i="91"/>
  <c r="K19" i="92" s="1"/>
  <c r="T151" i="91"/>
  <c r="I19" i="92" s="1"/>
  <c r="S151" i="91"/>
  <c r="H19" i="92" s="1"/>
  <c r="R151" i="91"/>
  <c r="G19" i="92" s="1"/>
  <c r="O151" i="91"/>
  <c r="F19" i="92" s="1"/>
  <c r="N151" i="91"/>
  <c r="E19" i="92" s="1"/>
  <c r="M151" i="91"/>
  <c r="D19" i="92" s="1"/>
  <c r="K151" i="91"/>
  <c r="C19" i="92" s="1"/>
  <c r="J151" i="91"/>
  <c r="B19" i="92" s="1"/>
  <c r="AG150" i="91"/>
  <c r="AC150" i="91"/>
  <c r="Y150" i="91"/>
  <c r="U150" i="91"/>
  <c r="AG149" i="91"/>
  <c r="AC149" i="91"/>
  <c r="Y149" i="91"/>
  <c r="U149" i="91"/>
  <c r="AG148" i="91"/>
  <c r="AC148" i="91"/>
  <c r="Y148" i="91"/>
  <c r="U148" i="91"/>
  <c r="AG147" i="91"/>
  <c r="AC147" i="91"/>
  <c r="Y147" i="91"/>
  <c r="U147" i="91"/>
  <c r="AG146" i="91"/>
  <c r="AC146" i="91"/>
  <c r="Y146" i="91"/>
  <c r="U146" i="91"/>
  <c r="AG145" i="91"/>
  <c r="AC145" i="91"/>
  <c r="Y145" i="91"/>
  <c r="U145" i="91"/>
  <c r="AG144" i="91"/>
  <c r="AC144" i="91"/>
  <c r="Y144" i="91"/>
  <c r="U144" i="91"/>
  <c r="AG143" i="91"/>
  <c r="AC143" i="91"/>
  <c r="Y143" i="91"/>
  <c r="U143" i="91"/>
  <c r="AG142" i="91"/>
  <c r="AC142" i="91"/>
  <c r="Y142" i="91"/>
  <c r="U142" i="91"/>
  <c r="AG141" i="91"/>
  <c r="AC141" i="91"/>
  <c r="Y141" i="91"/>
  <c r="U141" i="91"/>
  <c r="AF139" i="91"/>
  <c r="U18" i="92" s="1"/>
  <c r="AE139" i="91"/>
  <c r="T18" i="92" s="1"/>
  <c r="AD139" i="91"/>
  <c r="S18" i="92" s="1"/>
  <c r="AB139" i="91"/>
  <c r="Q18" i="92" s="1"/>
  <c r="AA139" i="91"/>
  <c r="P18" i="92" s="1"/>
  <c r="Z139" i="91"/>
  <c r="O18" i="92" s="1"/>
  <c r="X139" i="91"/>
  <c r="M18" i="92" s="1"/>
  <c r="W139" i="91"/>
  <c r="L18" i="92" s="1"/>
  <c r="V139" i="91"/>
  <c r="K18" i="92" s="1"/>
  <c r="T139" i="91"/>
  <c r="I18" i="92" s="1"/>
  <c r="S139" i="91"/>
  <c r="H18" i="92" s="1"/>
  <c r="R139" i="91"/>
  <c r="G18" i="92" s="1"/>
  <c r="O139" i="91"/>
  <c r="F18" i="92" s="1"/>
  <c r="N139" i="91"/>
  <c r="E18" i="92" s="1"/>
  <c r="M139" i="91"/>
  <c r="D18" i="92" s="1"/>
  <c r="AG138" i="91"/>
  <c r="AC138" i="91"/>
  <c r="Y138" i="91"/>
  <c r="U138" i="91"/>
  <c r="AG137" i="91"/>
  <c r="AC137" i="91"/>
  <c r="Y137" i="91"/>
  <c r="U137" i="91"/>
  <c r="AG136" i="91"/>
  <c r="AC136" i="91"/>
  <c r="Y136" i="91"/>
  <c r="U136" i="91"/>
  <c r="AG135" i="91"/>
  <c r="AC135" i="91"/>
  <c r="Y135" i="91"/>
  <c r="U135" i="91"/>
  <c r="AG134" i="91"/>
  <c r="AC134" i="91"/>
  <c r="Y134" i="91"/>
  <c r="U134" i="91"/>
  <c r="AG133" i="91"/>
  <c r="AC133" i="91"/>
  <c r="Y133" i="91"/>
  <c r="U133" i="91"/>
  <c r="AG132" i="91"/>
  <c r="AC132" i="91"/>
  <c r="Y132" i="91"/>
  <c r="U132" i="91"/>
  <c r="AG131" i="91"/>
  <c r="AC131" i="91"/>
  <c r="Y131" i="91"/>
  <c r="U131" i="91"/>
  <c r="AG130" i="91"/>
  <c r="AC130" i="91"/>
  <c r="Y130" i="91"/>
  <c r="U130" i="91"/>
  <c r="AG129" i="91"/>
  <c r="AC129" i="91"/>
  <c r="Y129" i="91"/>
  <c r="U129" i="91"/>
  <c r="AF127" i="91"/>
  <c r="U17" i="92" s="1"/>
  <c r="AE127" i="91"/>
  <c r="T17" i="92" s="1"/>
  <c r="AD127" i="91"/>
  <c r="S17" i="92" s="1"/>
  <c r="AB127" i="91"/>
  <c r="Q17" i="92" s="1"/>
  <c r="AA127" i="91"/>
  <c r="P17" i="92" s="1"/>
  <c r="Z127" i="91"/>
  <c r="O17" i="92" s="1"/>
  <c r="X127" i="91"/>
  <c r="M17" i="92" s="1"/>
  <c r="W127" i="91"/>
  <c r="L17" i="92" s="1"/>
  <c r="V127" i="91"/>
  <c r="K17" i="92" s="1"/>
  <c r="T127" i="91"/>
  <c r="I17" i="92" s="1"/>
  <c r="S127" i="91"/>
  <c r="H17" i="92" s="1"/>
  <c r="R127" i="91"/>
  <c r="G17" i="92" s="1"/>
  <c r="O127" i="91"/>
  <c r="F17" i="92" s="1"/>
  <c r="N127" i="91"/>
  <c r="E17" i="92" s="1"/>
  <c r="M127" i="91"/>
  <c r="D17" i="92" s="1"/>
  <c r="K127" i="91"/>
  <c r="C17" i="92" s="1"/>
  <c r="J127" i="91"/>
  <c r="B17" i="92" s="1"/>
  <c r="AG126" i="91"/>
  <c r="AC126" i="91"/>
  <c r="Y126" i="91"/>
  <c r="U126" i="91"/>
  <c r="AG125" i="91"/>
  <c r="AC125" i="91"/>
  <c r="Y125" i="91"/>
  <c r="U125" i="91"/>
  <c r="AG124" i="91"/>
  <c r="AC124" i="91"/>
  <c r="Y124" i="91"/>
  <c r="U124" i="91"/>
  <c r="AG123" i="91"/>
  <c r="AC123" i="91"/>
  <c r="Y123" i="91"/>
  <c r="U123" i="91"/>
  <c r="AG122" i="91"/>
  <c r="AC122" i="91"/>
  <c r="Y122" i="91"/>
  <c r="U122" i="91"/>
  <c r="AG121" i="91"/>
  <c r="AC121" i="91"/>
  <c r="Y121" i="91"/>
  <c r="U121" i="91"/>
  <c r="AG120" i="91"/>
  <c r="AC120" i="91"/>
  <c r="Y120" i="91"/>
  <c r="U120" i="91"/>
  <c r="AG119" i="91"/>
  <c r="AC119" i="91"/>
  <c r="Y119" i="91"/>
  <c r="U119" i="91"/>
  <c r="AG118" i="91"/>
  <c r="AC118" i="91"/>
  <c r="Y118" i="91"/>
  <c r="U118" i="91"/>
  <c r="AG117" i="91"/>
  <c r="AC117" i="91"/>
  <c r="Y117" i="91"/>
  <c r="U117" i="91"/>
  <c r="AF115" i="91"/>
  <c r="U16" i="92" s="1"/>
  <c r="AE115" i="91"/>
  <c r="T16" i="92" s="1"/>
  <c r="AD115" i="91"/>
  <c r="S16" i="92" s="1"/>
  <c r="AB115" i="91"/>
  <c r="Q16" i="92" s="1"/>
  <c r="AA115" i="91"/>
  <c r="P16" i="92" s="1"/>
  <c r="Z115" i="91"/>
  <c r="O16" i="92" s="1"/>
  <c r="X115" i="91"/>
  <c r="M16" i="92" s="1"/>
  <c r="W115" i="91"/>
  <c r="L16" i="92" s="1"/>
  <c r="V115" i="91"/>
  <c r="K16" i="92" s="1"/>
  <c r="T115" i="91"/>
  <c r="I16" i="92" s="1"/>
  <c r="S115" i="91"/>
  <c r="H16" i="92" s="1"/>
  <c r="R115" i="91"/>
  <c r="G16" i="92" s="1"/>
  <c r="O115" i="91"/>
  <c r="F16" i="92" s="1"/>
  <c r="N115" i="91"/>
  <c r="E16" i="92" s="1"/>
  <c r="M115" i="91"/>
  <c r="D16" i="92" s="1"/>
  <c r="K115" i="91"/>
  <c r="C16" i="92" s="1"/>
  <c r="J115" i="91"/>
  <c r="B16" i="92" s="1"/>
  <c r="AG114" i="91"/>
  <c r="AC114" i="91"/>
  <c r="Y114" i="91"/>
  <c r="U114" i="91"/>
  <c r="AG113" i="91"/>
  <c r="AC113" i="91"/>
  <c r="Y113" i="91"/>
  <c r="U113" i="91"/>
  <c r="AG112" i="91"/>
  <c r="AC112" i="91"/>
  <c r="Y112" i="91"/>
  <c r="U112" i="91"/>
  <c r="AG111" i="91"/>
  <c r="AC111" i="91"/>
  <c r="Y111" i="91"/>
  <c r="U111" i="91"/>
  <c r="AG110" i="91"/>
  <c r="AC110" i="91"/>
  <c r="Y110" i="91"/>
  <c r="U110" i="91"/>
  <c r="AG109" i="91"/>
  <c r="AC109" i="91"/>
  <c r="Y109" i="91"/>
  <c r="U109" i="91"/>
  <c r="AG108" i="91"/>
  <c r="AC108" i="91"/>
  <c r="Y108" i="91"/>
  <c r="U108" i="91"/>
  <c r="AG107" i="91"/>
  <c r="AC107" i="91"/>
  <c r="Y107" i="91"/>
  <c r="U107" i="91"/>
  <c r="AG106" i="91"/>
  <c r="AC106" i="91"/>
  <c r="Y106" i="91"/>
  <c r="U106" i="91"/>
  <c r="AG105" i="91"/>
  <c r="AG115" i="91" s="1"/>
  <c r="V16" i="92" s="1"/>
  <c r="AC105" i="91"/>
  <c r="Y105" i="91"/>
  <c r="Y115" i="91" s="1"/>
  <c r="N16" i="92" s="1"/>
  <c r="U105" i="91"/>
  <c r="U115" i="91" s="1"/>
  <c r="J16" i="92" s="1"/>
  <c r="AF103" i="91"/>
  <c r="U15" i="92" s="1"/>
  <c r="AE103" i="91"/>
  <c r="T15" i="92" s="1"/>
  <c r="AD103" i="91"/>
  <c r="S15" i="92" s="1"/>
  <c r="AB103" i="91"/>
  <c r="Q15" i="92" s="1"/>
  <c r="AA103" i="91"/>
  <c r="P15" i="92" s="1"/>
  <c r="Z103" i="91"/>
  <c r="O15" i="92" s="1"/>
  <c r="X103" i="91"/>
  <c r="M15" i="92" s="1"/>
  <c r="W103" i="91"/>
  <c r="L15" i="92" s="1"/>
  <c r="V103" i="91"/>
  <c r="K15" i="92" s="1"/>
  <c r="T103" i="91"/>
  <c r="I15" i="92" s="1"/>
  <c r="S103" i="91"/>
  <c r="H15" i="92" s="1"/>
  <c r="R103" i="91"/>
  <c r="G15" i="92" s="1"/>
  <c r="O103" i="91"/>
  <c r="F15" i="92" s="1"/>
  <c r="N103" i="91"/>
  <c r="E15" i="92" s="1"/>
  <c r="M103" i="91"/>
  <c r="D15" i="92" s="1"/>
  <c r="K103" i="91"/>
  <c r="C15" i="92" s="1"/>
  <c r="J103" i="91"/>
  <c r="B15" i="92" s="1"/>
  <c r="AG102" i="91"/>
  <c r="AC102" i="91"/>
  <c r="Y102" i="91"/>
  <c r="U102" i="91"/>
  <c r="AG101" i="91"/>
  <c r="AC101" i="91"/>
  <c r="Y101" i="91"/>
  <c r="U101" i="91"/>
  <c r="AG100" i="91"/>
  <c r="AC100" i="91"/>
  <c r="Y100" i="91"/>
  <c r="U100" i="91"/>
  <c r="AG99" i="91"/>
  <c r="AC99" i="91"/>
  <c r="Y99" i="91"/>
  <c r="U99" i="91"/>
  <c r="AG98" i="91"/>
  <c r="AC98" i="91"/>
  <c r="Y98" i="91"/>
  <c r="U98" i="91"/>
  <c r="AG97" i="91"/>
  <c r="AC97" i="91"/>
  <c r="Y97" i="91"/>
  <c r="U97" i="91"/>
  <c r="AG96" i="91"/>
  <c r="AC96" i="91"/>
  <c r="Y96" i="91"/>
  <c r="U96" i="91"/>
  <c r="AG95" i="91"/>
  <c r="AC95" i="91"/>
  <c r="Y95" i="91"/>
  <c r="U95" i="91"/>
  <c r="AG94" i="91"/>
  <c r="AC94" i="91"/>
  <c r="Y94" i="91"/>
  <c r="U94" i="91"/>
  <c r="AG93" i="91"/>
  <c r="AC93" i="91"/>
  <c r="Y93" i="91"/>
  <c r="Y103" i="91" s="1"/>
  <c r="N15" i="92" s="1"/>
  <c r="U93" i="91"/>
  <c r="AF91" i="91"/>
  <c r="U14" i="92" s="1"/>
  <c r="AE91" i="91"/>
  <c r="T14" i="92" s="1"/>
  <c r="AD91" i="91"/>
  <c r="S14" i="92" s="1"/>
  <c r="AB91" i="91"/>
  <c r="Q14" i="92" s="1"/>
  <c r="AA91" i="91"/>
  <c r="P14" i="92" s="1"/>
  <c r="Z91" i="91"/>
  <c r="O14" i="92" s="1"/>
  <c r="X91" i="91"/>
  <c r="M14" i="92" s="1"/>
  <c r="W91" i="91"/>
  <c r="L14" i="92" s="1"/>
  <c r="V91" i="91"/>
  <c r="K14" i="92" s="1"/>
  <c r="T91" i="91"/>
  <c r="I14" i="92" s="1"/>
  <c r="S91" i="91"/>
  <c r="H14" i="92" s="1"/>
  <c r="R91" i="91"/>
  <c r="G14" i="92" s="1"/>
  <c r="O91" i="91"/>
  <c r="F14" i="92" s="1"/>
  <c r="N91" i="91"/>
  <c r="E14" i="92" s="1"/>
  <c r="M91" i="91"/>
  <c r="D14" i="92" s="1"/>
  <c r="K91" i="91"/>
  <c r="C14" i="92" s="1"/>
  <c r="J91" i="91"/>
  <c r="B14" i="92" s="1"/>
  <c r="AG90" i="91"/>
  <c r="AC90" i="91"/>
  <c r="Y90" i="91"/>
  <c r="U90" i="91"/>
  <c r="AG89" i="91"/>
  <c r="AC89" i="91"/>
  <c r="Y89" i="91"/>
  <c r="U89" i="91"/>
  <c r="AG88" i="91"/>
  <c r="AC88" i="91"/>
  <c r="Y88" i="91"/>
  <c r="U88" i="91"/>
  <c r="AG87" i="91"/>
  <c r="AC87" i="91"/>
  <c r="Y87" i="91"/>
  <c r="U87" i="91"/>
  <c r="AG86" i="91"/>
  <c r="AC86" i="91"/>
  <c r="Y86" i="91"/>
  <c r="U86" i="91"/>
  <c r="AG85" i="91"/>
  <c r="AC85" i="91"/>
  <c r="Y85" i="91"/>
  <c r="U85" i="91"/>
  <c r="AG84" i="91"/>
  <c r="AC84" i="91"/>
  <c r="Y84" i="91"/>
  <c r="U84" i="91"/>
  <c r="AG83" i="91"/>
  <c r="AC83" i="91"/>
  <c r="Y83" i="91"/>
  <c r="U83" i="91"/>
  <c r="AG82" i="91"/>
  <c r="AC82" i="91"/>
  <c r="Y82" i="91"/>
  <c r="U82" i="91"/>
  <c r="AG81" i="91"/>
  <c r="AC81" i="91"/>
  <c r="AC91" i="91" s="1"/>
  <c r="R14" i="92" s="1"/>
  <c r="Y81" i="91"/>
  <c r="U81" i="91"/>
  <c r="U91" i="91" s="1"/>
  <c r="J14" i="92" s="1"/>
  <c r="AF79" i="91"/>
  <c r="U13" i="92" s="1"/>
  <c r="AE79" i="91"/>
  <c r="T13" i="92" s="1"/>
  <c r="AD79" i="91"/>
  <c r="S13" i="92" s="1"/>
  <c r="AB79" i="91"/>
  <c r="Q13" i="92" s="1"/>
  <c r="AA79" i="91"/>
  <c r="P13" i="92" s="1"/>
  <c r="Z79" i="91"/>
  <c r="O13" i="92" s="1"/>
  <c r="X79" i="91"/>
  <c r="M13" i="92" s="1"/>
  <c r="W79" i="91"/>
  <c r="L13" i="92" s="1"/>
  <c r="V79" i="91"/>
  <c r="K13" i="92" s="1"/>
  <c r="T79" i="91"/>
  <c r="I13" i="92" s="1"/>
  <c r="S79" i="91"/>
  <c r="H13" i="92" s="1"/>
  <c r="R79" i="91"/>
  <c r="G13" i="92" s="1"/>
  <c r="O79" i="91"/>
  <c r="F13" i="92" s="1"/>
  <c r="N79" i="91"/>
  <c r="E13" i="92" s="1"/>
  <c r="M79" i="91"/>
  <c r="D13" i="92" s="1"/>
  <c r="K79" i="91"/>
  <c r="C13" i="92" s="1"/>
  <c r="J79" i="91"/>
  <c r="B13" i="92" s="1"/>
  <c r="AG78" i="91"/>
  <c r="AC78" i="91"/>
  <c r="Y78" i="91"/>
  <c r="U78" i="91"/>
  <c r="AG77" i="91"/>
  <c r="AC77" i="91"/>
  <c r="Y77" i="91"/>
  <c r="U77" i="91"/>
  <c r="AG76" i="91"/>
  <c r="AC76" i="91"/>
  <c r="Y76" i="91"/>
  <c r="U76" i="91"/>
  <c r="AG75" i="91"/>
  <c r="AC75" i="91"/>
  <c r="Y75" i="91"/>
  <c r="U75" i="91"/>
  <c r="AG74" i="91"/>
  <c r="AC74" i="91"/>
  <c r="Y74" i="91"/>
  <c r="U74" i="91"/>
  <c r="AG73" i="91"/>
  <c r="AC73" i="91"/>
  <c r="Y73" i="91"/>
  <c r="U73" i="91"/>
  <c r="AG72" i="91"/>
  <c r="AC72" i="91"/>
  <c r="Y72" i="91"/>
  <c r="U72" i="91"/>
  <c r="AG71" i="91"/>
  <c r="AC71" i="91"/>
  <c r="Y71" i="91"/>
  <c r="U71" i="91"/>
  <c r="AG70" i="91"/>
  <c r="AC70" i="91"/>
  <c r="Y70" i="91"/>
  <c r="U70" i="91"/>
  <c r="AG69" i="91"/>
  <c r="AC69" i="91"/>
  <c r="Y69" i="91"/>
  <c r="U69" i="91"/>
  <c r="AF67" i="91"/>
  <c r="U12" i="92" s="1"/>
  <c r="AE67" i="91"/>
  <c r="T12" i="92" s="1"/>
  <c r="AD67" i="91"/>
  <c r="S12" i="92" s="1"/>
  <c r="AB67" i="91"/>
  <c r="Q12" i="92" s="1"/>
  <c r="AA67" i="91"/>
  <c r="P12" i="92" s="1"/>
  <c r="Z67" i="91"/>
  <c r="O12" i="92" s="1"/>
  <c r="X67" i="91"/>
  <c r="M12" i="92" s="1"/>
  <c r="W67" i="91"/>
  <c r="L12" i="92" s="1"/>
  <c r="V67" i="91"/>
  <c r="K12" i="92" s="1"/>
  <c r="T67" i="91"/>
  <c r="I12" i="92" s="1"/>
  <c r="S67" i="91"/>
  <c r="H12" i="92" s="1"/>
  <c r="R67" i="91"/>
  <c r="G12" i="92" s="1"/>
  <c r="O67" i="91"/>
  <c r="F12" i="92" s="1"/>
  <c r="N67" i="91"/>
  <c r="E12" i="92" s="1"/>
  <c r="M67" i="91"/>
  <c r="D12" i="92" s="1"/>
  <c r="K67" i="91"/>
  <c r="C12" i="92" s="1"/>
  <c r="J67" i="91"/>
  <c r="B12" i="92" s="1"/>
  <c r="AG66" i="91"/>
  <c r="AC66" i="91"/>
  <c r="Y66" i="91"/>
  <c r="U66" i="91"/>
  <c r="AG65" i="91"/>
  <c r="AC65" i="91"/>
  <c r="Y65" i="91"/>
  <c r="U65" i="91"/>
  <c r="AG64" i="91"/>
  <c r="AC64" i="91"/>
  <c r="Y64" i="91"/>
  <c r="U64" i="91"/>
  <c r="AG63" i="91"/>
  <c r="AC63" i="91"/>
  <c r="Y63" i="91"/>
  <c r="U63" i="91"/>
  <c r="AG62" i="91"/>
  <c r="AC62" i="91"/>
  <c r="Y62" i="91"/>
  <c r="U62" i="91"/>
  <c r="AG61" i="91"/>
  <c r="AC61" i="91"/>
  <c r="Y61" i="91"/>
  <c r="U61" i="91"/>
  <c r="AG60" i="91"/>
  <c r="AC60" i="91"/>
  <c r="Y60" i="91"/>
  <c r="U60" i="91"/>
  <c r="AG59" i="91"/>
  <c r="AC59" i="91"/>
  <c r="Y59" i="91"/>
  <c r="U59" i="91"/>
  <c r="AG58" i="91"/>
  <c r="AC58" i="91"/>
  <c r="Y58" i="91"/>
  <c r="U58" i="91"/>
  <c r="AG57" i="91"/>
  <c r="AC57" i="91"/>
  <c r="Y57" i="91"/>
  <c r="U57" i="91"/>
  <c r="AF55" i="91"/>
  <c r="U11" i="92" s="1"/>
  <c r="AE55" i="91"/>
  <c r="T11" i="92" s="1"/>
  <c r="AD55" i="91"/>
  <c r="S11" i="92" s="1"/>
  <c r="AB55" i="91"/>
  <c r="Q11" i="92" s="1"/>
  <c r="AA55" i="91"/>
  <c r="P11" i="92" s="1"/>
  <c r="Z55" i="91"/>
  <c r="O11" i="92" s="1"/>
  <c r="X55" i="91"/>
  <c r="M11" i="92" s="1"/>
  <c r="W55" i="91"/>
  <c r="L11" i="92" s="1"/>
  <c r="V55" i="91"/>
  <c r="K11" i="92" s="1"/>
  <c r="T55" i="91"/>
  <c r="I11" i="92" s="1"/>
  <c r="S55" i="91"/>
  <c r="H11" i="92" s="1"/>
  <c r="R55" i="91"/>
  <c r="G11" i="92" s="1"/>
  <c r="O55" i="91"/>
  <c r="F11" i="92" s="1"/>
  <c r="N55" i="91"/>
  <c r="E11" i="92" s="1"/>
  <c r="M55" i="91"/>
  <c r="D11" i="92" s="1"/>
  <c r="K55" i="91"/>
  <c r="C11" i="92" s="1"/>
  <c r="J55" i="91"/>
  <c r="B11" i="92" s="1"/>
  <c r="AG54" i="91"/>
  <c r="AC54" i="91"/>
  <c r="Y54" i="91"/>
  <c r="U54" i="91"/>
  <c r="AG53" i="91"/>
  <c r="AC53" i="91"/>
  <c r="Y53" i="91"/>
  <c r="U53" i="91"/>
  <c r="AG52" i="91"/>
  <c r="AC52" i="91"/>
  <c r="Y52" i="91"/>
  <c r="U52" i="91"/>
  <c r="AG51" i="91"/>
  <c r="AC51" i="91"/>
  <c r="Y51" i="91"/>
  <c r="U51" i="91"/>
  <c r="AG50" i="91"/>
  <c r="AC50" i="91"/>
  <c r="Y50" i="91"/>
  <c r="U50" i="91"/>
  <c r="AG49" i="91"/>
  <c r="AC49" i="91"/>
  <c r="Y49" i="91"/>
  <c r="U49" i="91"/>
  <c r="AG48" i="91"/>
  <c r="AC48" i="91"/>
  <c r="Y48" i="91"/>
  <c r="U48" i="91"/>
  <c r="AG47" i="91"/>
  <c r="AC47" i="91"/>
  <c r="Y47" i="91"/>
  <c r="U47" i="91"/>
  <c r="AG46" i="91"/>
  <c r="AC46" i="91"/>
  <c r="Y46" i="91"/>
  <c r="U46" i="91"/>
  <c r="AG45" i="91"/>
  <c r="AC45" i="91"/>
  <c r="Y45" i="91"/>
  <c r="U45" i="91"/>
  <c r="AF43" i="91"/>
  <c r="U10" i="92" s="1"/>
  <c r="AE43" i="91"/>
  <c r="T10" i="92" s="1"/>
  <c r="AD43" i="91"/>
  <c r="S10" i="92" s="1"/>
  <c r="AB43" i="91"/>
  <c r="Q10" i="92" s="1"/>
  <c r="AA43" i="91"/>
  <c r="P10" i="92" s="1"/>
  <c r="Z43" i="91"/>
  <c r="O10" i="92" s="1"/>
  <c r="X43" i="91"/>
  <c r="M10" i="92" s="1"/>
  <c r="W43" i="91"/>
  <c r="L10" i="92" s="1"/>
  <c r="V43" i="91"/>
  <c r="K10" i="92" s="1"/>
  <c r="T43" i="91"/>
  <c r="I10" i="92" s="1"/>
  <c r="S43" i="91"/>
  <c r="H10" i="92" s="1"/>
  <c r="R43" i="91"/>
  <c r="G10" i="92" s="1"/>
  <c r="O43" i="91"/>
  <c r="F10" i="92" s="1"/>
  <c r="N43" i="91"/>
  <c r="E10" i="92" s="1"/>
  <c r="M43" i="91"/>
  <c r="D10" i="92" s="1"/>
  <c r="K43" i="91"/>
  <c r="C10" i="92" s="1"/>
  <c r="J43" i="91"/>
  <c r="B10" i="92" s="1"/>
  <c r="AG42" i="91"/>
  <c r="AC42" i="91"/>
  <c r="Y42" i="91"/>
  <c r="U42" i="91"/>
  <c r="AG41" i="91"/>
  <c r="AC41" i="91"/>
  <c r="Y41" i="91"/>
  <c r="U41" i="91"/>
  <c r="AG40" i="91"/>
  <c r="AC40" i="91"/>
  <c r="Y40" i="91"/>
  <c r="U40" i="91"/>
  <c r="AG39" i="91"/>
  <c r="AC39" i="91"/>
  <c r="Y39" i="91"/>
  <c r="U39" i="91"/>
  <c r="AG38" i="91"/>
  <c r="AC38" i="91"/>
  <c r="Y38" i="91"/>
  <c r="U38" i="91"/>
  <c r="AG37" i="91"/>
  <c r="AC37" i="91"/>
  <c r="Y37" i="91"/>
  <c r="U37" i="91"/>
  <c r="AG36" i="91"/>
  <c r="AC36" i="91"/>
  <c r="Y36" i="91"/>
  <c r="U36" i="91"/>
  <c r="AG35" i="91"/>
  <c r="AC35" i="91"/>
  <c r="Y35" i="91"/>
  <c r="U35" i="91"/>
  <c r="AG34" i="91"/>
  <c r="AC34" i="91"/>
  <c r="Y34" i="91"/>
  <c r="U34" i="91"/>
  <c r="AG33" i="91"/>
  <c r="AC33" i="91"/>
  <c r="AC43" i="91" s="1"/>
  <c r="R10" i="92" s="1"/>
  <c r="Y33" i="91"/>
  <c r="U33" i="91"/>
  <c r="AF31" i="91"/>
  <c r="U9" i="92" s="1"/>
  <c r="AE31" i="91"/>
  <c r="T9" i="92" s="1"/>
  <c r="AD31" i="91"/>
  <c r="S9" i="92" s="1"/>
  <c r="AB31" i="91"/>
  <c r="Q9" i="92" s="1"/>
  <c r="AA31" i="91"/>
  <c r="P9" i="92" s="1"/>
  <c r="Z31" i="91"/>
  <c r="O9" i="92" s="1"/>
  <c r="X31" i="91"/>
  <c r="W31" i="91"/>
  <c r="L9" i="92" s="1"/>
  <c r="V31" i="91"/>
  <c r="K9" i="92" s="1"/>
  <c r="T31" i="91"/>
  <c r="S31" i="91"/>
  <c r="H9" i="92" s="1"/>
  <c r="R31" i="91"/>
  <c r="G9" i="92" s="1"/>
  <c r="O31" i="91"/>
  <c r="F9" i="92" s="1"/>
  <c r="N31" i="91"/>
  <c r="E9" i="92" s="1"/>
  <c r="M31" i="91"/>
  <c r="D9" i="92" s="1"/>
  <c r="K31" i="91"/>
  <c r="C9" i="92" s="1"/>
  <c r="J31" i="91"/>
  <c r="B9" i="92" s="1"/>
  <c r="AG30" i="91"/>
  <c r="AC30" i="91"/>
  <c r="Y30" i="91"/>
  <c r="U30" i="91"/>
  <c r="AG29" i="91"/>
  <c r="AC29" i="91"/>
  <c r="Y29" i="91"/>
  <c r="U29" i="91"/>
  <c r="AG28" i="91"/>
  <c r="AC28" i="91"/>
  <c r="Y28" i="91"/>
  <c r="U28" i="91"/>
  <c r="AG27" i="91"/>
  <c r="AC27" i="91"/>
  <c r="Y27" i="91"/>
  <c r="U27" i="91"/>
  <c r="AG26" i="91"/>
  <c r="AC26" i="91"/>
  <c r="Y26" i="91"/>
  <c r="U26" i="91"/>
  <c r="AG25" i="91"/>
  <c r="AC25" i="91"/>
  <c r="Y25" i="91"/>
  <c r="U25" i="91"/>
  <c r="AG24" i="91"/>
  <c r="AC24" i="91"/>
  <c r="Y24" i="91"/>
  <c r="U24" i="91"/>
  <c r="AG23" i="91"/>
  <c r="AC23" i="91"/>
  <c r="Y23" i="91"/>
  <c r="U23" i="91"/>
  <c r="AG22" i="91"/>
  <c r="AC22" i="91"/>
  <c r="Y22" i="91"/>
  <c r="U22" i="91"/>
  <c r="AG21" i="91"/>
  <c r="AC21" i="91"/>
  <c r="Y21" i="91"/>
  <c r="U21" i="91"/>
  <c r="AF19" i="91"/>
  <c r="U8" i="92" s="1"/>
  <c r="AE19" i="91"/>
  <c r="T8" i="92" s="1"/>
  <c r="AD19" i="91"/>
  <c r="AB19" i="91"/>
  <c r="Q8" i="92" s="1"/>
  <c r="AA19" i="91"/>
  <c r="P8" i="92" s="1"/>
  <c r="Z19" i="91"/>
  <c r="O8" i="92" s="1"/>
  <c r="X19" i="91"/>
  <c r="M8" i="92" s="1"/>
  <c r="W19" i="91"/>
  <c r="L8" i="92" s="1"/>
  <c r="V19" i="91"/>
  <c r="T19" i="91"/>
  <c r="I8" i="92" s="1"/>
  <c r="S19" i="91"/>
  <c r="H8" i="92" s="1"/>
  <c r="R19" i="91"/>
  <c r="O19" i="91"/>
  <c r="F8" i="92" s="1"/>
  <c r="N19" i="91"/>
  <c r="E8" i="92" s="1"/>
  <c r="M19" i="91"/>
  <c r="D8" i="92" s="1"/>
  <c r="K19" i="91"/>
  <c r="J19" i="91"/>
  <c r="AG18" i="91"/>
  <c r="AC18" i="91"/>
  <c r="Y18" i="91"/>
  <c r="U18" i="91"/>
  <c r="AG17" i="91"/>
  <c r="AC17" i="91"/>
  <c r="Y17" i="91"/>
  <c r="U17" i="91"/>
  <c r="AG16" i="91"/>
  <c r="AC16" i="91"/>
  <c r="Y16" i="91"/>
  <c r="U16" i="91"/>
  <c r="AG15" i="91"/>
  <c r="AC15" i="91"/>
  <c r="Y15" i="91"/>
  <c r="U15" i="91"/>
  <c r="AG14" i="91"/>
  <c r="AC14" i="91"/>
  <c r="Y14" i="91"/>
  <c r="U14" i="91"/>
  <c r="AG13" i="91"/>
  <c r="AC13" i="91"/>
  <c r="Y13" i="91"/>
  <c r="U13" i="91"/>
  <c r="AG12" i="91"/>
  <c r="AC12" i="91"/>
  <c r="Y12" i="91"/>
  <c r="U12" i="91"/>
  <c r="AG11" i="91"/>
  <c r="AC11" i="91"/>
  <c r="Y11" i="91"/>
  <c r="U11" i="91"/>
  <c r="AG10" i="91"/>
  <c r="AC10" i="91"/>
  <c r="Y10" i="91"/>
  <c r="U10" i="91"/>
  <c r="AG9" i="91"/>
  <c r="AC9" i="91"/>
  <c r="Y9" i="91"/>
  <c r="Y19" i="91" s="1"/>
  <c r="N8" i="92" s="1"/>
  <c r="U9" i="91"/>
  <c r="C18" i="90"/>
  <c r="B18" i="90"/>
  <c r="Y17" i="90"/>
  <c r="A5" i="90"/>
  <c r="A24" i="90" s="1"/>
  <c r="A3" i="90"/>
  <c r="A1" i="90"/>
  <c r="A194" i="89"/>
  <c r="AF193" i="89"/>
  <c r="U23" i="90" s="1"/>
  <c r="AE193" i="89"/>
  <c r="T23" i="90" s="1"/>
  <c r="AD193" i="89"/>
  <c r="S23" i="90" s="1"/>
  <c r="AB193" i="89"/>
  <c r="Q23" i="90" s="1"/>
  <c r="AA193" i="89"/>
  <c r="P23" i="90" s="1"/>
  <c r="Z193" i="89"/>
  <c r="O23" i="90" s="1"/>
  <c r="X193" i="89"/>
  <c r="M23" i="90" s="1"/>
  <c r="W193" i="89"/>
  <c r="L23" i="90" s="1"/>
  <c r="V193" i="89"/>
  <c r="K23" i="90" s="1"/>
  <c r="T193" i="89"/>
  <c r="I23" i="90" s="1"/>
  <c r="S193" i="89"/>
  <c r="H23" i="90" s="1"/>
  <c r="R193" i="89"/>
  <c r="G23" i="90" s="1"/>
  <c r="O193" i="89"/>
  <c r="F23" i="90" s="1"/>
  <c r="N193" i="89"/>
  <c r="E23" i="90" s="1"/>
  <c r="M193" i="89"/>
  <c r="D23" i="90" s="1"/>
  <c r="C23" i="90"/>
  <c r="AG192" i="89"/>
  <c r="AC192" i="89"/>
  <c r="Y192" i="89"/>
  <c r="U192" i="89"/>
  <c r="AG190" i="89"/>
  <c r="AC190" i="89"/>
  <c r="Y190" i="89"/>
  <c r="U190" i="89"/>
  <c r="AG189" i="89"/>
  <c r="AC189" i="89"/>
  <c r="AC193" i="89" s="1"/>
  <c r="R23" i="90" s="1"/>
  <c r="Y189" i="89"/>
  <c r="U189" i="89"/>
  <c r="AF187" i="89"/>
  <c r="U22" i="90" s="1"/>
  <c r="AE187" i="89"/>
  <c r="T22" i="90" s="1"/>
  <c r="AD187" i="89"/>
  <c r="S22" i="90" s="1"/>
  <c r="AB187" i="89"/>
  <c r="Q22" i="90" s="1"/>
  <c r="AA187" i="89"/>
  <c r="P22" i="90" s="1"/>
  <c r="Z187" i="89"/>
  <c r="O22" i="90" s="1"/>
  <c r="X187" i="89"/>
  <c r="M22" i="90" s="1"/>
  <c r="W187" i="89"/>
  <c r="L22" i="90" s="1"/>
  <c r="V187" i="89"/>
  <c r="K22" i="90" s="1"/>
  <c r="T187" i="89"/>
  <c r="I22" i="90" s="1"/>
  <c r="S187" i="89"/>
  <c r="H22" i="90" s="1"/>
  <c r="R187" i="89"/>
  <c r="G22" i="90" s="1"/>
  <c r="O187" i="89"/>
  <c r="F22" i="90" s="1"/>
  <c r="N187" i="89"/>
  <c r="E22" i="90" s="1"/>
  <c r="M187" i="89"/>
  <c r="D22" i="90" s="1"/>
  <c r="K187" i="89"/>
  <c r="C22" i="90" s="1"/>
  <c r="J187" i="89"/>
  <c r="B22" i="90" s="1"/>
  <c r="AG186" i="89"/>
  <c r="AC186" i="89"/>
  <c r="Y186" i="89"/>
  <c r="U186" i="89"/>
  <c r="AG185" i="89"/>
  <c r="AC185" i="89"/>
  <c r="Y185" i="89"/>
  <c r="U185" i="89"/>
  <c r="AG184" i="89"/>
  <c r="AC184" i="89"/>
  <c r="Y184" i="89"/>
  <c r="U184" i="89"/>
  <c r="AG183" i="89"/>
  <c r="AC183" i="89"/>
  <c r="Y183" i="89"/>
  <c r="U183" i="89"/>
  <c r="AG182" i="89"/>
  <c r="AC182" i="89"/>
  <c r="Y182" i="89"/>
  <c r="U182" i="89"/>
  <c r="AG181" i="89"/>
  <c r="AC181" i="89"/>
  <c r="Y181" i="89"/>
  <c r="U181" i="89"/>
  <c r="AG180" i="89"/>
  <c r="AC180" i="89"/>
  <c r="Y180" i="89"/>
  <c r="U180" i="89"/>
  <c r="AG179" i="89"/>
  <c r="AC179" i="89"/>
  <c r="Y179" i="89"/>
  <c r="U179" i="89"/>
  <c r="AG178" i="89"/>
  <c r="AC178" i="89"/>
  <c r="Y178" i="89"/>
  <c r="U178" i="89"/>
  <c r="AG177" i="89"/>
  <c r="AG187" i="89" s="1"/>
  <c r="V22" i="90" s="1"/>
  <c r="AC177" i="89"/>
  <c r="Y177" i="89"/>
  <c r="U177" i="89"/>
  <c r="AF175" i="89"/>
  <c r="U21" i="90" s="1"/>
  <c r="AE175" i="89"/>
  <c r="T21" i="90" s="1"/>
  <c r="AD175" i="89"/>
  <c r="S21" i="90" s="1"/>
  <c r="AB175" i="89"/>
  <c r="Q21" i="90" s="1"/>
  <c r="AA175" i="89"/>
  <c r="P21" i="90" s="1"/>
  <c r="Z175" i="89"/>
  <c r="O21" i="90" s="1"/>
  <c r="X175" i="89"/>
  <c r="M21" i="90" s="1"/>
  <c r="W175" i="89"/>
  <c r="L21" i="90" s="1"/>
  <c r="V175" i="89"/>
  <c r="K21" i="90" s="1"/>
  <c r="T175" i="89"/>
  <c r="I21" i="90" s="1"/>
  <c r="S175" i="89"/>
  <c r="H21" i="90" s="1"/>
  <c r="R175" i="89"/>
  <c r="G21" i="90" s="1"/>
  <c r="O175" i="89"/>
  <c r="F21" i="90" s="1"/>
  <c r="N175" i="89"/>
  <c r="E21" i="90" s="1"/>
  <c r="M175" i="89"/>
  <c r="D21" i="90" s="1"/>
  <c r="K175" i="89"/>
  <c r="C21" i="90" s="1"/>
  <c r="J175" i="89"/>
  <c r="B21" i="90" s="1"/>
  <c r="AG174" i="89"/>
  <c r="AC174" i="89"/>
  <c r="Y174" i="89"/>
  <c r="U174" i="89"/>
  <c r="AG173" i="89"/>
  <c r="AC173" i="89"/>
  <c r="Y173" i="89"/>
  <c r="U173" i="89"/>
  <c r="AG172" i="89"/>
  <c r="AC172" i="89"/>
  <c r="Y172" i="89"/>
  <c r="U172" i="89"/>
  <c r="AG171" i="89"/>
  <c r="AC171" i="89"/>
  <c r="Y171" i="89"/>
  <c r="U171" i="89"/>
  <c r="AG170" i="89"/>
  <c r="AC170" i="89"/>
  <c r="Y170" i="89"/>
  <c r="U170" i="89"/>
  <c r="AG169" i="89"/>
  <c r="AC169" i="89"/>
  <c r="Y169" i="89"/>
  <c r="U169" i="89"/>
  <c r="AG168" i="89"/>
  <c r="AC168" i="89"/>
  <c r="Y168" i="89"/>
  <c r="U168" i="89"/>
  <c r="AG167" i="89"/>
  <c r="AC167" i="89"/>
  <c r="Y167" i="89"/>
  <c r="U167" i="89"/>
  <c r="AG166" i="89"/>
  <c r="AC166" i="89"/>
  <c r="Y166" i="89"/>
  <c r="U166" i="89"/>
  <c r="AG165" i="89"/>
  <c r="AC165" i="89"/>
  <c r="AC175" i="89" s="1"/>
  <c r="R21" i="90" s="1"/>
  <c r="Y165" i="89"/>
  <c r="U165" i="89"/>
  <c r="AF163" i="89"/>
  <c r="U20" i="90" s="1"/>
  <c r="AE163" i="89"/>
  <c r="T20" i="90" s="1"/>
  <c r="AD163" i="89"/>
  <c r="S20" i="90" s="1"/>
  <c r="AB163" i="89"/>
  <c r="Q20" i="90" s="1"/>
  <c r="AA163" i="89"/>
  <c r="P20" i="90" s="1"/>
  <c r="Z163" i="89"/>
  <c r="O20" i="90" s="1"/>
  <c r="X163" i="89"/>
  <c r="M20" i="90" s="1"/>
  <c r="W163" i="89"/>
  <c r="L20" i="90" s="1"/>
  <c r="V163" i="89"/>
  <c r="K20" i="90" s="1"/>
  <c r="T163" i="89"/>
  <c r="I20" i="90" s="1"/>
  <c r="S163" i="89"/>
  <c r="H20" i="90" s="1"/>
  <c r="R163" i="89"/>
  <c r="G20" i="90" s="1"/>
  <c r="O163" i="89"/>
  <c r="F20" i="90" s="1"/>
  <c r="N163" i="89"/>
  <c r="E20" i="90" s="1"/>
  <c r="M163" i="89"/>
  <c r="D20" i="90" s="1"/>
  <c r="K163" i="89"/>
  <c r="C20" i="90" s="1"/>
  <c r="J163" i="89"/>
  <c r="B20" i="90" s="1"/>
  <c r="AG162" i="89"/>
  <c r="AC162" i="89"/>
  <c r="Y162" i="89"/>
  <c r="U162" i="89"/>
  <c r="AG161" i="89"/>
  <c r="AC161" i="89"/>
  <c r="Y161" i="89"/>
  <c r="U161" i="89"/>
  <c r="AG160" i="89"/>
  <c r="AC160" i="89"/>
  <c r="Y160" i="89"/>
  <c r="U160" i="89"/>
  <c r="AG159" i="89"/>
  <c r="AC159" i="89"/>
  <c r="Y159" i="89"/>
  <c r="U159" i="89"/>
  <c r="AG158" i="89"/>
  <c r="AC158" i="89"/>
  <c r="Y158" i="89"/>
  <c r="U158" i="89"/>
  <c r="AG157" i="89"/>
  <c r="AC157" i="89"/>
  <c r="Y157" i="89"/>
  <c r="U157" i="89"/>
  <c r="AG156" i="89"/>
  <c r="AC156" i="89"/>
  <c r="Y156" i="89"/>
  <c r="U156" i="89"/>
  <c r="AG155" i="89"/>
  <c r="AC155" i="89"/>
  <c r="Y155" i="89"/>
  <c r="U155" i="89"/>
  <c r="AG154" i="89"/>
  <c r="AC154" i="89"/>
  <c r="Y154" i="89"/>
  <c r="U154" i="89"/>
  <c r="AG153" i="89"/>
  <c r="AC153" i="89"/>
  <c r="AC163" i="89" s="1"/>
  <c r="R20" i="90" s="1"/>
  <c r="Y153" i="89"/>
  <c r="U153" i="89"/>
  <c r="AF151" i="89"/>
  <c r="U19" i="90" s="1"/>
  <c r="AE151" i="89"/>
  <c r="T19" i="90" s="1"/>
  <c r="AD151" i="89"/>
  <c r="S19" i="90" s="1"/>
  <c r="AB151" i="89"/>
  <c r="Q19" i="90" s="1"/>
  <c r="AA151" i="89"/>
  <c r="P19" i="90" s="1"/>
  <c r="Z151" i="89"/>
  <c r="O19" i="90" s="1"/>
  <c r="X151" i="89"/>
  <c r="M19" i="90" s="1"/>
  <c r="W151" i="89"/>
  <c r="L19" i="90" s="1"/>
  <c r="V151" i="89"/>
  <c r="K19" i="90" s="1"/>
  <c r="T151" i="89"/>
  <c r="I19" i="90" s="1"/>
  <c r="S151" i="89"/>
  <c r="H19" i="90" s="1"/>
  <c r="R151" i="89"/>
  <c r="G19" i="90" s="1"/>
  <c r="O151" i="89"/>
  <c r="F19" i="90" s="1"/>
  <c r="N151" i="89"/>
  <c r="E19" i="90" s="1"/>
  <c r="M151" i="89"/>
  <c r="D19" i="90" s="1"/>
  <c r="K151" i="89"/>
  <c r="C19" i="90" s="1"/>
  <c r="J151" i="89"/>
  <c r="B19" i="90" s="1"/>
  <c r="AG150" i="89"/>
  <c r="AC150" i="89"/>
  <c r="Y150" i="89"/>
  <c r="U150" i="89"/>
  <c r="AG149" i="89"/>
  <c r="AC149" i="89"/>
  <c r="Y149" i="89"/>
  <c r="U149" i="89"/>
  <c r="AG148" i="89"/>
  <c r="AC148" i="89"/>
  <c r="Y148" i="89"/>
  <c r="U148" i="89"/>
  <c r="AG147" i="89"/>
  <c r="AC147" i="89"/>
  <c r="Y147" i="89"/>
  <c r="U147" i="89"/>
  <c r="AG146" i="89"/>
  <c r="AC146" i="89"/>
  <c r="Y146" i="89"/>
  <c r="U146" i="89"/>
  <c r="AG145" i="89"/>
  <c r="AC145" i="89"/>
  <c r="Y145" i="89"/>
  <c r="U145" i="89"/>
  <c r="AG144" i="89"/>
  <c r="AC144" i="89"/>
  <c r="Y144" i="89"/>
  <c r="U144" i="89"/>
  <c r="AG143" i="89"/>
  <c r="AC143" i="89"/>
  <c r="Y143" i="89"/>
  <c r="U143" i="89"/>
  <c r="AG142" i="89"/>
  <c r="AC142" i="89"/>
  <c r="Y142" i="89"/>
  <c r="U142" i="89"/>
  <c r="AG141" i="89"/>
  <c r="AC141" i="89"/>
  <c r="Y141" i="89"/>
  <c r="U141" i="89"/>
  <c r="AF139" i="89"/>
  <c r="U18" i="90" s="1"/>
  <c r="AE139" i="89"/>
  <c r="T18" i="90" s="1"/>
  <c r="AD139" i="89"/>
  <c r="S18" i="90" s="1"/>
  <c r="AB139" i="89"/>
  <c r="Q18" i="90" s="1"/>
  <c r="AA139" i="89"/>
  <c r="P18" i="90" s="1"/>
  <c r="Z139" i="89"/>
  <c r="O18" i="90" s="1"/>
  <c r="X139" i="89"/>
  <c r="M18" i="90" s="1"/>
  <c r="W139" i="89"/>
  <c r="L18" i="90" s="1"/>
  <c r="V139" i="89"/>
  <c r="K18" i="90" s="1"/>
  <c r="T139" i="89"/>
  <c r="I18" i="90" s="1"/>
  <c r="S139" i="89"/>
  <c r="H18" i="90" s="1"/>
  <c r="R139" i="89"/>
  <c r="G18" i="90" s="1"/>
  <c r="O139" i="89"/>
  <c r="F18" i="90" s="1"/>
  <c r="N139" i="89"/>
  <c r="E18" i="90" s="1"/>
  <c r="M139" i="89"/>
  <c r="D18" i="90" s="1"/>
  <c r="AG138" i="89"/>
  <c r="AC138" i="89"/>
  <c r="Y138" i="89"/>
  <c r="U138" i="89"/>
  <c r="AG137" i="89"/>
  <c r="AC137" i="89"/>
  <c r="Y137" i="89"/>
  <c r="U137" i="89"/>
  <c r="AG136" i="89"/>
  <c r="AC136" i="89"/>
  <c r="Y136" i="89"/>
  <c r="U136" i="89"/>
  <c r="AG135" i="89"/>
  <c r="AC135" i="89"/>
  <c r="Y135" i="89"/>
  <c r="U135" i="89"/>
  <c r="AG134" i="89"/>
  <c r="AC134" i="89"/>
  <c r="Y134" i="89"/>
  <c r="U134" i="89"/>
  <c r="AG133" i="89"/>
  <c r="AC133" i="89"/>
  <c r="Y133" i="89"/>
  <c r="U133" i="89"/>
  <c r="AG132" i="89"/>
  <c r="AC132" i="89"/>
  <c r="Y132" i="89"/>
  <c r="U132" i="89"/>
  <c r="AG131" i="89"/>
  <c r="AC131" i="89"/>
  <c r="Y131" i="89"/>
  <c r="U131" i="89"/>
  <c r="AG130" i="89"/>
  <c r="AC130" i="89"/>
  <c r="Y130" i="89"/>
  <c r="U130" i="89"/>
  <c r="AG129" i="89"/>
  <c r="AC129" i="89"/>
  <c r="Y129" i="89"/>
  <c r="U129" i="89"/>
  <c r="AF127" i="89"/>
  <c r="U17" i="90" s="1"/>
  <c r="AE127" i="89"/>
  <c r="T17" i="90" s="1"/>
  <c r="AD127" i="89"/>
  <c r="S17" i="90" s="1"/>
  <c r="AB127" i="89"/>
  <c r="Q17" i="90" s="1"/>
  <c r="AA127" i="89"/>
  <c r="P17" i="90" s="1"/>
  <c r="Z127" i="89"/>
  <c r="O17" i="90" s="1"/>
  <c r="X127" i="89"/>
  <c r="M17" i="90" s="1"/>
  <c r="W127" i="89"/>
  <c r="L17" i="90" s="1"/>
  <c r="V127" i="89"/>
  <c r="K17" i="90" s="1"/>
  <c r="T127" i="89"/>
  <c r="I17" i="90" s="1"/>
  <c r="S127" i="89"/>
  <c r="H17" i="90" s="1"/>
  <c r="R127" i="89"/>
  <c r="G17" i="90" s="1"/>
  <c r="O127" i="89"/>
  <c r="F17" i="90" s="1"/>
  <c r="N127" i="89"/>
  <c r="E17" i="90" s="1"/>
  <c r="M127" i="89"/>
  <c r="D17" i="90" s="1"/>
  <c r="K127" i="89"/>
  <c r="C17" i="90" s="1"/>
  <c r="J127" i="89"/>
  <c r="B17" i="90" s="1"/>
  <c r="AG126" i="89"/>
  <c r="AC126" i="89"/>
  <c r="Y126" i="89"/>
  <c r="U126" i="89"/>
  <c r="AG125" i="89"/>
  <c r="AC125" i="89"/>
  <c r="Y125" i="89"/>
  <c r="U125" i="89"/>
  <c r="AG124" i="89"/>
  <c r="AC124" i="89"/>
  <c r="Y124" i="89"/>
  <c r="U124" i="89"/>
  <c r="AG123" i="89"/>
  <c r="AC123" i="89"/>
  <c r="Y123" i="89"/>
  <c r="U123" i="89"/>
  <c r="AG122" i="89"/>
  <c r="AC122" i="89"/>
  <c r="Y122" i="89"/>
  <c r="U122" i="89"/>
  <c r="AG121" i="89"/>
  <c r="AC121" i="89"/>
  <c r="Y121" i="89"/>
  <c r="U121" i="89"/>
  <c r="AG120" i="89"/>
  <c r="AC120" i="89"/>
  <c r="Y120" i="89"/>
  <c r="U120" i="89"/>
  <c r="AG119" i="89"/>
  <c r="AC119" i="89"/>
  <c r="Y119" i="89"/>
  <c r="U119" i="89"/>
  <c r="AG118" i="89"/>
  <c r="AC118" i="89"/>
  <c r="Y118" i="89"/>
  <c r="U118" i="89"/>
  <c r="AG117" i="89"/>
  <c r="AC117" i="89"/>
  <c r="Y117" i="89"/>
  <c r="U117" i="89"/>
  <c r="AF115" i="89"/>
  <c r="U16" i="90" s="1"/>
  <c r="AE115" i="89"/>
  <c r="T16" i="90" s="1"/>
  <c r="AD115" i="89"/>
  <c r="S16" i="90" s="1"/>
  <c r="AB115" i="89"/>
  <c r="Q16" i="90" s="1"/>
  <c r="AA115" i="89"/>
  <c r="P16" i="90" s="1"/>
  <c r="Z115" i="89"/>
  <c r="O16" i="90" s="1"/>
  <c r="X115" i="89"/>
  <c r="M16" i="90" s="1"/>
  <c r="W115" i="89"/>
  <c r="L16" i="90" s="1"/>
  <c r="V115" i="89"/>
  <c r="K16" i="90" s="1"/>
  <c r="T115" i="89"/>
  <c r="I16" i="90" s="1"/>
  <c r="S115" i="89"/>
  <c r="H16" i="90" s="1"/>
  <c r="R115" i="89"/>
  <c r="G16" i="90" s="1"/>
  <c r="O115" i="89"/>
  <c r="F16" i="90" s="1"/>
  <c r="N115" i="89"/>
  <c r="E16" i="90" s="1"/>
  <c r="M115" i="89"/>
  <c r="D16" i="90" s="1"/>
  <c r="K115" i="89"/>
  <c r="C16" i="90" s="1"/>
  <c r="J115" i="89"/>
  <c r="B16" i="90" s="1"/>
  <c r="AG114" i="89"/>
  <c r="AC114" i="89"/>
  <c r="Y114" i="89"/>
  <c r="U114" i="89"/>
  <c r="AG113" i="89"/>
  <c r="AC113" i="89"/>
  <c r="Y113" i="89"/>
  <c r="U113" i="89"/>
  <c r="AG112" i="89"/>
  <c r="AC112" i="89"/>
  <c r="Y112" i="89"/>
  <c r="U112" i="89"/>
  <c r="AG111" i="89"/>
  <c r="AC111" i="89"/>
  <c r="Y111" i="89"/>
  <c r="U111" i="89"/>
  <c r="AG110" i="89"/>
  <c r="AC110" i="89"/>
  <c r="Y110" i="89"/>
  <c r="U110" i="89"/>
  <c r="AG109" i="89"/>
  <c r="AC109" i="89"/>
  <c r="Y109" i="89"/>
  <c r="U109" i="89"/>
  <c r="AG108" i="89"/>
  <c r="AC108" i="89"/>
  <c r="Y108" i="89"/>
  <c r="U108" i="89"/>
  <c r="AG107" i="89"/>
  <c r="AC107" i="89"/>
  <c r="Y107" i="89"/>
  <c r="U107" i="89"/>
  <c r="AG106" i="89"/>
  <c r="AC106" i="89"/>
  <c r="Y106" i="89"/>
  <c r="U106" i="89"/>
  <c r="AG105" i="89"/>
  <c r="AC105" i="89"/>
  <c r="AC115" i="89" s="1"/>
  <c r="R16" i="90" s="1"/>
  <c r="Y105" i="89"/>
  <c r="U105" i="89"/>
  <c r="AF103" i="89"/>
  <c r="U15" i="90" s="1"/>
  <c r="AE103" i="89"/>
  <c r="T15" i="90" s="1"/>
  <c r="AD103" i="89"/>
  <c r="S15" i="90" s="1"/>
  <c r="AB103" i="89"/>
  <c r="Q15" i="90" s="1"/>
  <c r="AA103" i="89"/>
  <c r="P15" i="90" s="1"/>
  <c r="Z103" i="89"/>
  <c r="O15" i="90" s="1"/>
  <c r="X103" i="89"/>
  <c r="M15" i="90" s="1"/>
  <c r="W103" i="89"/>
  <c r="L15" i="90" s="1"/>
  <c r="V103" i="89"/>
  <c r="K15" i="90" s="1"/>
  <c r="T103" i="89"/>
  <c r="I15" i="90" s="1"/>
  <c r="S103" i="89"/>
  <c r="H15" i="90" s="1"/>
  <c r="R103" i="89"/>
  <c r="G15" i="90" s="1"/>
  <c r="O103" i="89"/>
  <c r="F15" i="90" s="1"/>
  <c r="N103" i="89"/>
  <c r="E15" i="90" s="1"/>
  <c r="M103" i="89"/>
  <c r="D15" i="90" s="1"/>
  <c r="K103" i="89"/>
  <c r="C15" i="90" s="1"/>
  <c r="J103" i="89"/>
  <c r="B15" i="90" s="1"/>
  <c r="AG102" i="89"/>
  <c r="AC102" i="89"/>
  <c r="Y102" i="89"/>
  <c r="U102" i="89"/>
  <c r="AG101" i="89"/>
  <c r="AC101" i="89"/>
  <c r="Y101" i="89"/>
  <c r="U101" i="89"/>
  <c r="AG100" i="89"/>
  <c r="AC100" i="89"/>
  <c r="Y100" i="89"/>
  <c r="U100" i="89"/>
  <c r="AG99" i="89"/>
  <c r="AC99" i="89"/>
  <c r="Y99" i="89"/>
  <c r="U99" i="89"/>
  <c r="AG98" i="89"/>
  <c r="AC98" i="89"/>
  <c r="Y98" i="89"/>
  <c r="U98" i="89"/>
  <c r="AG97" i="89"/>
  <c r="AC97" i="89"/>
  <c r="Y97" i="89"/>
  <c r="U97" i="89"/>
  <c r="AG96" i="89"/>
  <c r="AC96" i="89"/>
  <c r="Y96" i="89"/>
  <c r="U96" i="89"/>
  <c r="AG95" i="89"/>
  <c r="AC95" i="89"/>
  <c r="Y95" i="89"/>
  <c r="U95" i="89"/>
  <c r="AG94" i="89"/>
  <c r="AC94" i="89"/>
  <c r="Y94" i="89"/>
  <c r="U94" i="89"/>
  <c r="AG93" i="89"/>
  <c r="AC93" i="89"/>
  <c r="AC103" i="89" s="1"/>
  <c r="R15" i="90" s="1"/>
  <c r="Y93" i="89"/>
  <c r="U93" i="89"/>
  <c r="U103" i="89" s="1"/>
  <c r="J15" i="90" s="1"/>
  <c r="AF91" i="89"/>
  <c r="U14" i="90" s="1"/>
  <c r="AE91" i="89"/>
  <c r="T14" i="90" s="1"/>
  <c r="AD91" i="89"/>
  <c r="S14" i="90" s="1"/>
  <c r="AB91" i="89"/>
  <c r="Q14" i="90" s="1"/>
  <c r="AA91" i="89"/>
  <c r="P14" i="90" s="1"/>
  <c r="Z91" i="89"/>
  <c r="O14" i="90" s="1"/>
  <c r="X91" i="89"/>
  <c r="M14" i="90" s="1"/>
  <c r="W91" i="89"/>
  <c r="L14" i="90" s="1"/>
  <c r="V91" i="89"/>
  <c r="K14" i="90" s="1"/>
  <c r="T91" i="89"/>
  <c r="I14" i="90" s="1"/>
  <c r="S91" i="89"/>
  <c r="H14" i="90" s="1"/>
  <c r="R91" i="89"/>
  <c r="G14" i="90" s="1"/>
  <c r="O91" i="89"/>
  <c r="F14" i="90" s="1"/>
  <c r="N91" i="89"/>
  <c r="E14" i="90" s="1"/>
  <c r="M91" i="89"/>
  <c r="D14" i="90" s="1"/>
  <c r="K91" i="89"/>
  <c r="C14" i="90" s="1"/>
  <c r="J91" i="89"/>
  <c r="B14" i="90" s="1"/>
  <c r="AG90" i="89"/>
  <c r="AC90" i="89"/>
  <c r="Y90" i="89"/>
  <c r="U90" i="89"/>
  <c r="AG89" i="89"/>
  <c r="AC89" i="89"/>
  <c r="Y89" i="89"/>
  <c r="U89" i="89"/>
  <c r="AG88" i="89"/>
  <c r="AC88" i="89"/>
  <c r="Y88" i="89"/>
  <c r="U88" i="89"/>
  <c r="AG87" i="89"/>
  <c r="AC87" i="89"/>
  <c r="Y87" i="89"/>
  <c r="U87" i="89"/>
  <c r="AG86" i="89"/>
  <c r="AC86" i="89"/>
  <c r="Y86" i="89"/>
  <c r="U86" i="89"/>
  <c r="AG85" i="89"/>
  <c r="AC85" i="89"/>
  <c r="Y85" i="89"/>
  <c r="U85" i="89"/>
  <c r="AG84" i="89"/>
  <c r="AC84" i="89"/>
  <c r="Y84" i="89"/>
  <c r="U84" i="89"/>
  <c r="AG83" i="89"/>
  <c r="AC83" i="89"/>
  <c r="Y83" i="89"/>
  <c r="U83" i="89"/>
  <c r="AG82" i="89"/>
  <c r="AC82" i="89"/>
  <c r="Y82" i="89"/>
  <c r="U82" i="89"/>
  <c r="AG81" i="89"/>
  <c r="AG91" i="89" s="1"/>
  <c r="V14" i="90" s="1"/>
  <c r="AC81" i="89"/>
  <c r="Y81" i="89"/>
  <c r="Y91" i="89" s="1"/>
  <c r="N14" i="90" s="1"/>
  <c r="U81" i="89"/>
  <c r="AF79" i="89"/>
  <c r="U13" i="90" s="1"/>
  <c r="AE79" i="89"/>
  <c r="T13" i="90" s="1"/>
  <c r="AD79" i="89"/>
  <c r="S13" i="90" s="1"/>
  <c r="AB79" i="89"/>
  <c r="Q13" i="90" s="1"/>
  <c r="AA79" i="89"/>
  <c r="P13" i="90" s="1"/>
  <c r="Z79" i="89"/>
  <c r="O13" i="90" s="1"/>
  <c r="X79" i="89"/>
  <c r="M13" i="90" s="1"/>
  <c r="W79" i="89"/>
  <c r="L13" i="90" s="1"/>
  <c r="V79" i="89"/>
  <c r="K13" i="90" s="1"/>
  <c r="T79" i="89"/>
  <c r="I13" i="90" s="1"/>
  <c r="S79" i="89"/>
  <c r="H13" i="90" s="1"/>
  <c r="R79" i="89"/>
  <c r="G13" i="90" s="1"/>
  <c r="O79" i="89"/>
  <c r="F13" i="90" s="1"/>
  <c r="N79" i="89"/>
  <c r="E13" i="90" s="1"/>
  <c r="M79" i="89"/>
  <c r="D13" i="90" s="1"/>
  <c r="K79" i="89"/>
  <c r="C13" i="90" s="1"/>
  <c r="J79" i="89"/>
  <c r="B13" i="90" s="1"/>
  <c r="AG78" i="89"/>
  <c r="AC78" i="89"/>
  <c r="Y78" i="89"/>
  <c r="U78" i="89"/>
  <c r="AG77" i="89"/>
  <c r="AC77" i="89"/>
  <c r="Y77" i="89"/>
  <c r="U77" i="89"/>
  <c r="AG76" i="89"/>
  <c r="AC76" i="89"/>
  <c r="Y76" i="89"/>
  <c r="U76" i="89"/>
  <c r="AG75" i="89"/>
  <c r="AC75" i="89"/>
  <c r="Y75" i="89"/>
  <c r="U75" i="89"/>
  <c r="AG74" i="89"/>
  <c r="AC74" i="89"/>
  <c r="Y74" i="89"/>
  <c r="U74" i="89"/>
  <c r="AG73" i="89"/>
  <c r="AC73" i="89"/>
  <c r="Y73" i="89"/>
  <c r="U73" i="89"/>
  <c r="AG72" i="89"/>
  <c r="AC72" i="89"/>
  <c r="Y72" i="89"/>
  <c r="U72" i="89"/>
  <c r="AG71" i="89"/>
  <c r="AC71" i="89"/>
  <c r="Y71" i="89"/>
  <c r="U71" i="89"/>
  <c r="AG70" i="89"/>
  <c r="AC70" i="89"/>
  <c r="Y70" i="89"/>
  <c r="U70" i="89"/>
  <c r="AG69" i="89"/>
  <c r="AC69" i="89"/>
  <c r="Y69" i="89"/>
  <c r="Y79" i="89" s="1"/>
  <c r="N13" i="90" s="1"/>
  <c r="U69" i="89"/>
  <c r="AF67" i="89"/>
  <c r="U12" i="90" s="1"/>
  <c r="AE67" i="89"/>
  <c r="AD67" i="89"/>
  <c r="S12" i="90" s="1"/>
  <c r="AB67" i="89"/>
  <c r="Q12" i="90" s="1"/>
  <c r="AA67" i="89"/>
  <c r="P12" i="90" s="1"/>
  <c r="Z67" i="89"/>
  <c r="O12" i="90" s="1"/>
  <c r="X67" i="89"/>
  <c r="M12" i="90" s="1"/>
  <c r="W67" i="89"/>
  <c r="L12" i="90" s="1"/>
  <c r="V67" i="89"/>
  <c r="K12" i="90" s="1"/>
  <c r="T67" i="89"/>
  <c r="I12" i="90" s="1"/>
  <c r="S67" i="89"/>
  <c r="H12" i="90" s="1"/>
  <c r="R67" i="89"/>
  <c r="G12" i="90" s="1"/>
  <c r="O67" i="89"/>
  <c r="F12" i="90" s="1"/>
  <c r="N67" i="89"/>
  <c r="E12" i="90" s="1"/>
  <c r="M67" i="89"/>
  <c r="D12" i="90" s="1"/>
  <c r="K67" i="89"/>
  <c r="C12" i="90" s="1"/>
  <c r="J67" i="89"/>
  <c r="B12" i="90" s="1"/>
  <c r="AG66" i="89"/>
  <c r="AC66" i="89"/>
  <c r="Y66" i="89"/>
  <c r="U66" i="89"/>
  <c r="AG65" i="89"/>
  <c r="AC65" i="89"/>
  <c r="Y65" i="89"/>
  <c r="U65" i="89"/>
  <c r="AG64" i="89"/>
  <c r="AC64" i="89"/>
  <c r="Y64" i="89"/>
  <c r="U64" i="89"/>
  <c r="AG63" i="89"/>
  <c r="AC63" i="89"/>
  <c r="Y63" i="89"/>
  <c r="U63" i="89"/>
  <c r="AG62" i="89"/>
  <c r="AC62" i="89"/>
  <c r="Y62" i="89"/>
  <c r="U62" i="89"/>
  <c r="AG61" i="89"/>
  <c r="AC61" i="89"/>
  <c r="Y61" i="89"/>
  <c r="U61" i="89"/>
  <c r="AG60" i="89"/>
  <c r="AC60" i="89"/>
  <c r="Y60" i="89"/>
  <c r="U60" i="89"/>
  <c r="AG59" i="89"/>
  <c r="AC59" i="89"/>
  <c r="Y59" i="89"/>
  <c r="U59" i="89"/>
  <c r="AG58" i="89"/>
  <c r="AC58" i="89"/>
  <c r="Y58" i="89"/>
  <c r="U58" i="89"/>
  <c r="AG57" i="89"/>
  <c r="AC57" i="89"/>
  <c r="AC67" i="89" s="1"/>
  <c r="R12" i="90" s="1"/>
  <c r="Y57" i="89"/>
  <c r="U57" i="89"/>
  <c r="AF55" i="89"/>
  <c r="U11" i="90" s="1"/>
  <c r="AE55" i="89"/>
  <c r="T11" i="90" s="1"/>
  <c r="AD55" i="89"/>
  <c r="S11" i="90" s="1"/>
  <c r="AB55" i="89"/>
  <c r="Q11" i="90" s="1"/>
  <c r="AA55" i="89"/>
  <c r="P11" i="90" s="1"/>
  <c r="Z55" i="89"/>
  <c r="O11" i="90" s="1"/>
  <c r="X55" i="89"/>
  <c r="M11" i="90" s="1"/>
  <c r="W55" i="89"/>
  <c r="L11" i="90" s="1"/>
  <c r="V55" i="89"/>
  <c r="K11" i="90" s="1"/>
  <c r="T55" i="89"/>
  <c r="I11" i="90" s="1"/>
  <c r="S55" i="89"/>
  <c r="H11" i="90" s="1"/>
  <c r="R55" i="89"/>
  <c r="G11" i="90" s="1"/>
  <c r="O55" i="89"/>
  <c r="F11" i="90" s="1"/>
  <c r="N55" i="89"/>
  <c r="E11" i="90" s="1"/>
  <c r="M55" i="89"/>
  <c r="D11" i="90" s="1"/>
  <c r="K55" i="89"/>
  <c r="C11" i="90" s="1"/>
  <c r="J55" i="89"/>
  <c r="B11" i="90" s="1"/>
  <c r="AG54" i="89"/>
  <c r="AC54" i="89"/>
  <c r="Y54" i="89"/>
  <c r="U54" i="89"/>
  <c r="AG53" i="89"/>
  <c r="AC53" i="89"/>
  <c r="Y53" i="89"/>
  <c r="U53" i="89"/>
  <c r="AG52" i="89"/>
  <c r="AC52" i="89"/>
  <c r="Y52" i="89"/>
  <c r="U52" i="89"/>
  <c r="AG51" i="89"/>
  <c r="AC51" i="89"/>
  <c r="Y51" i="89"/>
  <c r="U51" i="89"/>
  <c r="AG50" i="89"/>
  <c r="AC50" i="89"/>
  <c r="Y50" i="89"/>
  <c r="U50" i="89"/>
  <c r="AG49" i="89"/>
  <c r="AC49" i="89"/>
  <c r="Y49" i="89"/>
  <c r="U49" i="89"/>
  <c r="AG48" i="89"/>
  <c r="AC48" i="89"/>
  <c r="Y48" i="89"/>
  <c r="U48" i="89"/>
  <c r="AG47" i="89"/>
  <c r="AC47" i="89"/>
  <c r="Y47" i="89"/>
  <c r="U47" i="89"/>
  <c r="AG46" i="89"/>
  <c r="AC46" i="89"/>
  <c r="Y46" i="89"/>
  <c r="U46" i="89"/>
  <c r="AG45" i="89"/>
  <c r="AC45" i="89"/>
  <c r="AC55" i="89" s="1"/>
  <c r="R11" i="90" s="1"/>
  <c r="Y45" i="89"/>
  <c r="Y55" i="89" s="1"/>
  <c r="N11" i="90" s="1"/>
  <c r="U45" i="89"/>
  <c r="U55" i="89" s="1"/>
  <c r="J11" i="90" s="1"/>
  <c r="AF43" i="89"/>
  <c r="U10" i="90" s="1"/>
  <c r="AE43" i="89"/>
  <c r="T10" i="90" s="1"/>
  <c r="AD43" i="89"/>
  <c r="S10" i="90" s="1"/>
  <c r="AB43" i="89"/>
  <c r="Q10" i="90" s="1"/>
  <c r="AA43" i="89"/>
  <c r="P10" i="90" s="1"/>
  <c r="Z43" i="89"/>
  <c r="O10" i="90" s="1"/>
  <c r="X43" i="89"/>
  <c r="M10" i="90" s="1"/>
  <c r="W43" i="89"/>
  <c r="L10" i="90" s="1"/>
  <c r="V43" i="89"/>
  <c r="K10" i="90" s="1"/>
  <c r="T43" i="89"/>
  <c r="I10" i="90" s="1"/>
  <c r="S43" i="89"/>
  <c r="H10" i="90" s="1"/>
  <c r="R43" i="89"/>
  <c r="G10" i="90" s="1"/>
  <c r="O43" i="89"/>
  <c r="F10" i="90" s="1"/>
  <c r="N43" i="89"/>
  <c r="E10" i="90" s="1"/>
  <c r="M43" i="89"/>
  <c r="D10" i="90" s="1"/>
  <c r="K43" i="89"/>
  <c r="C10" i="90" s="1"/>
  <c r="J43" i="89"/>
  <c r="B10" i="90" s="1"/>
  <c r="AG42" i="89"/>
  <c r="AC42" i="89"/>
  <c r="Y42" i="89"/>
  <c r="U42" i="89"/>
  <c r="AG41" i="89"/>
  <c r="AC41" i="89"/>
  <c r="Y41" i="89"/>
  <c r="U41" i="89"/>
  <c r="AG40" i="89"/>
  <c r="AC40" i="89"/>
  <c r="Y40" i="89"/>
  <c r="U40" i="89"/>
  <c r="AG39" i="89"/>
  <c r="AC39" i="89"/>
  <c r="Y39" i="89"/>
  <c r="U39" i="89"/>
  <c r="AG38" i="89"/>
  <c r="AC38" i="89"/>
  <c r="Y38" i="89"/>
  <c r="U38" i="89"/>
  <c r="AG37" i="89"/>
  <c r="AC37" i="89"/>
  <c r="Y37" i="89"/>
  <c r="U37" i="89"/>
  <c r="AG36" i="89"/>
  <c r="AC36" i="89"/>
  <c r="Y36" i="89"/>
  <c r="U36" i="89"/>
  <c r="AG35" i="89"/>
  <c r="AC35" i="89"/>
  <c r="Y35" i="89"/>
  <c r="U35" i="89"/>
  <c r="AG34" i="89"/>
  <c r="AC34" i="89"/>
  <c r="Y34" i="89"/>
  <c r="U34" i="89"/>
  <c r="AG33" i="89"/>
  <c r="AC33" i="89"/>
  <c r="Y33" i="89"/>
  <c r="Y43" i="89" s="1"/>
  <c r="N10" i="90" s="1"/>
  <c r="U33" i="89"/>
  <c r="AF31" i="89"/>
  <c r="U9" i="90" s="1"/>
  <c r="AE31" i="89"/>
  <c r="T9" i="90" s="1"/>
  <c r="AD31" i="89"/>
  <c r="S9" i="90" s="1"/>
  <c r="AB31" i="89"/>
  <c r="AA31" i="89"/>
  <c r="P9" i="90" s="1"/>
  <c r="Z31" i="89"/>
  <c r="O9" i="90" s="1"/>
  <c r="X31" i="89"/>
  <c r="M9" i="90" s="1"/>
  <c r="W31" i="89"/>
  <c r="L9" i="90" s="1"/>
  <c r="V31" i="89"/>
  <c r="K9" i="90" s="1"/>
  <c r="T31" i="89"/>
  <c r="S31" i="89"/>
  <c r="H9" i="90" s="1"/>
  <c r="R31" i="89"/>
  <c r="G9" i="90" s="1"/>
  <c r="O31" i="89"/>
  <c r="F9" i="90" s="1"/>
  <c r="N31" i="89"/>
  <c r="E9" i="90" s="1"/>
  <c r="M31" i="89"/>
  <c r="D9" i="90" s="1"/>
  <c r="K31" i="89"/>
  <c r="C9" i="90" s="1"/>
  <c r="J31" i="89"/>
  <c r="B9" i="90" s="1"/>
  <c r="AG30" i="89"/>
  <c r="AC30" i="89"/>
  <c r="Y30" i="89"/>
  <c r="U30" i="89"/>
  <c r="AG29" i="89"/>
  <c r="AC29" i="89"/>
  <c r="Y29" i="89"/>
  <c r="U29" i="89"/>
  <c r="AG28" i="89"/>
  <c r="AC28" i="89"/>
  <c r="Y28" i="89"/>
  <c r="U28" i="89"/>
  <c r="AG27" i="89"/>
  <c r="AC27" i="89"/>
  <c r="Y27" i="89"/>
  <c r="U27" i="89"/>
  <c r="AG26" i="89"/>
  <c r="AC26" i="89"/>
  <c r="Y26" i="89"/>
  <c r="U26" i="89"/>
  <c r="AG25" i="89"/>
  <c r="AC25" i="89"/>
  <c r="Y25" i="89"/>
  <c r="U25" i="89"/>
  <c r="AG24" i="89"/>
  <c r="AC24" i="89"/>
  <c r="Y24" i="89"/>
  <c r="U24" i="89"/>
  <c r="AG23" i="89"/>
  <c r="AC23" i="89"/>
  <c r="Y23" i="89"/>
  <c r="U23" i="89"/>
  <c r="AG22" i="89"/>
  <c r="AC22" i="89"/>
  <c r="Y22" i="89"/>
  <c r="U22" i="89"/>
  <c r="AG21" i="89"/>
  <c r="AC21" i="89"/>
  <c r="Y21" i="89"/>
  <c r="U21" i="89"/>
  <c r="AF19" i="89"/>
  <c r="U8" i="90" s="1"/>
  <c r="AE19" i="89"/>
  <c r="T8" i="90" s="1"/>
  <c r="AD19" i="89"/>
  <c r="AB19" i="89"/>
  <c r="Q8" i="90" s="1"/>
  <c r="AA19" i="89"/>
  <c r="Z19" i="89"/>
  <c r="X19" i="89"/>
  <c r="M8" i="90" s="1"/>
  <c r="W19" i="89"/>
  <c r="L8" i="90" s="1"/>
  <c r="V19" i="89"/>
  <c r="T19" i="89"/>
  <c r="I8" i="90" s="1"/>
  <c r="S19" i="89"/>
  <c r="R19" i="89"/>
  <c r="O19" i="89"/>
  <c r="N19" i="89"/>
  <c r="E8" i="90" s="1"/>
  <c r="M19" i="89"/>
  <c r="D8" i="90" s="1"/>
  <c r="K19" i="89"/>
  <c r="J19" i="89"/>
  <c r="B8" i="90" s="1"/>
  <c r="AG18" i="89"/>
  <c r="AC18" i="89"/>
  <c r="Y18" i="89"/>
  <c r="U18" i="89"/>
  <c r="AG17" i="89"/>
  <c r="AC17" i="89"/>
  <c r="Y17" i="89"/>
  <c r="U17" i="89"/>
  <c r="AG16" i="89"/>
  <c r="AC16" i="89"/>
  <c r="Y16" i="89"/>
  <c r="U16" i="89"/>
  <c r="AG15" i="89"/>
  <c r="AC15" i="89"/>
  <c r="Y15" i="89"/>
  <c r="U15" i="89"/>
  <c r="AG14" i="89"/>
  <c r="AC14" i="89"/>
  <c r="Y14" i="89"/>
  <c r="U14" i="89"/>
  <c r="AG13" i="89"/>
  <c r="AC13" i="89"/>
  <c r="Y13" i="89"/>
  <c r="U13" i="89"/>
  <c r="AG12" i="89"/>
  <c r="AC12" i="89"/>
  <c r="Y12" i="89"/>
  <c r="U12" i="89"/>
  <c r="AG11" i="89"/>
  <c r="AC11" i="89"/>
  <c r="Y11" i="89"/>
  <c r="U11" i="89"/>
  <c r="AG10" i="89"/>
  <c r="AC10" i="89"/>
  <c r="Y10" i="89"/>
  <c r="U10" i="89"/>
  <c r="AG9" i="89"/>
  <c r="AC9" i="89"/>
  <c r="AC19" i="89" s="1"/>
  <c r="Y9" i="89"/>
  <c r="U9" i="89"/>
  <c r="U19" i="89" s="1"/>
  <c r="C18" i="88"/>
  <c r="B18" i="88"/>
  <c r="Y17" i="88"/>
  <c r="A5" i="88"/>
  <c r="A24" i="88" s="1"/>
  <c r="A3" i="88"/>
  <c r="A1" i="88"/>
  <c r="A191" i="87"/>
  <c r="AF190" i="87"/>
  <c r="U23" i="88" s="1"/>
  <c r="AE190" i="87"/>
  <c r="T23" i="88" s="1"/>
  <c r="AD190" i="87"/>
  <c r="S23" i="88" s="1"/>
  <c r="AB190" i="87"/>
  <c r="Q23" i="88" s="1"/>
  <c r="AA190" i="87"/>
  <c r="P23" i="88" s="1"/>
  <c r="Z190" i="87"/>
  <c r="O23" i="88" s="1"/>
  <c r="X190" i="87"/>
  <c r="M23" i="88" s="1"/>
  <c r="W190" i="87"/>
  <c r="L23" i="88" s="1"/>
  <c r="V190" i="87"/>
  <c r="K23" i="88" s="1"/>
  <c r="T190" i="87"/>
  <c r="I23" i="88" s="1"/>
  <c r="S190" i="87"/>
  <c r="H23" i="88" s="1"/>
  <c r="R190" i="87"/>
  <c r="G23" i="88" s="1"/>
  <c r="O190" i="87"/>
  <c r="F23" i="88" s="1"/>
  <c r="N190" i="87"/>
  <c r="E23" i="88" s="1"/>
  <c r="M190" i="87"/>
  <c r="D23" i="88" s="1"/>
  <c r="K190" i="87"/>
  <c r="C23" i="88" s="1"/>
  <c r="AG189" i="87"/>
  <c r="AC189" i="87"/>
  <c r="Y189" i="87"/>
  <c r="Y190" i="87" s="1"/>
  <c r="N23" i="88" s="1"/>
  <c r="U189" i="87"/>
  <c r="AF187" i="87"/>
  <c r="U22" i="88" s="1"/>
  <c r="AE187" i="87"/>
  <c r="T22" i="88" s="1"/>
  <c r="AD187" i="87"/>
  <c r="S22" i="88" s="1"/>
  <c r="AB187" i="87"/>
  <c r="Q22" i="88" s="1"/>
  <c r="AA187" i="87"/>
  <c r="P22" i="88" s="1"/>
  <c r="Z187" i="87"/>
  <c r="O22" i="88" s="1"/>
  <c r="X187" i="87"/>
  <c r="M22" i="88" s="1"/>
  <c r="W187" i="87"/>
  <c r="L22" i="88" s="1"/>
  <c r="V187" i="87"/>
  <c r="K22" i="88" s="1"/>
  <c r="T187" i="87"/>
  <c r="I22" i="88" s="1"/>
  <c r="S187" i="87"/>
  <c r="H22" i="88" s="1"/>
  <c r="R187" i="87"/>
  <c r="G22" i="88" s="1"/>
  <c r="O187" i="87"/>
  <c r="F22" i="88" s="1"/>
  <c r="N187" i="87"/>
  <c r="E22" i="88" s="1"/>
  <c r="M187" i="87"/>
  <c r="D22" i="88" s="1"/>
  <c r="K187" i="87"/>
  <c r="C22" i="88" s="1"/>
  <c r="J187" i="87"/>
  <c r="B22" i="88" s="1"/>
  <c r="AG186" i="87"/>
  <c r="AC186" i="87"/>
  <c r="Y186" i="87"/>
  <c r="U186" i="87"/>
  <c r="AG185" i="87"/>
  <c r="AC185" i="87"/>
  <c r="Y185" i="87"/>
  <c r="U185" i="87"/>
  <c r="AG184" i="87"/>
  <c r="AC184" i="87"/>
  <c r="Y184" i="87"/>
  <c r="U184" i="87"/>
  <c r="AG183" i="87"/>
  <c r="AC183" i="87"/>
  <c r="Y183" i="87"/>
  <c r="U183" i="87"/>
  <c r="AG182" i="87"/>
  <c r="AC182" i="87"/>
  <c r="Y182" i="87"/>
  <c r="U182" i="87"/>
  <c r="AG181" i="87"/>
  <c r="AC181" i="87"/>
  <c r="Y181" i="87"/>
  <c r="U181" i="87"/>
  <c r="AG180" i="87"/>
  <c r="AC180" i="87"/>
  <c r="Y180" i="87"/>
  <c r="U180" i="87"/>
  <c r="AG179" i="87"/>
  <c r="AC179" i="87"/>
  <c r="Y179" i="87"/>
  <c r="U179" i="87"/>
  <c r="AG178" i="87"/>
  <c r="AC178" i="87"/>
  <c r="Y178" i="87"/>
  <c r="U178" i="87"/>
  <c r="AG177" i="87"/>
  <c r="AC177" i="87"/>
  <c r="AC187" i="87" s="1"/>
  <c r="R22" i="88" s="1"/>
  <c r="Y177" i="87"/>
  <c r="U177" i="87"/>
  <c r="AF175" i="87"/>
  <c r="U21" i="88" s="1"/>
  <c r="AE175" i="87"/>
  <c r="T21" i="88" s="1"/>
  <c r="AD175" i="87"/>
  <c r="S21" i="88" s="1"/>
  <c r="AB175" i="87"/>
  <c r="Q21" i="88" s="1"/>
  <c r="AA175" i="87"/>
  <c r="P21" i="88" s="1"/>
  <c r="Z175" i="87"/>
  <c r="O21" i="88" s="1"/>
  <c r="X175" i="87"/>
  <c r="M21" i="88" s="1"/>
  <c r="W175" i="87"/>
  <c r="L21" i="88" s="1"/>
  <c r="V175" i="87"/>
  <c r="K21" i="88" s="1"/>
  <c r="T175" i="87"/>
  <c r="I21" i="88" s="1"/>
  <c r="S175" i="87"/>
  <c r="H21" i="88" s="1"/>
  <c r="R175" i="87"/>
  <c r="G21" i="88" s="1"/>
  <c r="O175" i="87"/>
  <c r="F21" i="88" s="1"/>
  <c r="N175" i="87"/>
  <c r="E21" i="88" s="1"/>
  <c r="M175" i="87"/>
  <c r="D21" i="88" s="1"/>
  <c r="K175" i="87"/>
  <c r="C21" i="88" s="1"/>
  <c r="J175" i="87"/>
  <c r="B21" i="88" s="1"/>
  <c r="AG174" i="87"/>
  <c r="AC174" i="87"/>
  <c r="Y174" i="87"/>
  <c r="U174" i="87"/>
  <c r="AG173" i="87"/>
  <c r="AC173" i="87"/>
  <c r="Y173" i="87"/>
  <c r="U173" i="87"/>
  <c r="AG172" i="87"/>
  <c r="AC172" i="87"/>
  <c r="Y172" i="87"/>
  <c r="U172" i="87"/>
  <c r="AG171" i="87"/>
  <c r="AC171" i="87"/>
  <c r="Y171" i="87"/>
  <c r="U171" i="87"/>
  <c r="AG170" i="87"/>
  <c r="AC170" i="87"/>
  <c r="Y170" i="87"/>
  <c r="U170" i="87"/>
  <c r="AG169" i="87"/>
  <c r="AC169" i="87"/>
  <c r="Y169" i="87"/>
  <c r="U169" i="87"/>
  <c r="AG168" i="87"/>
  <c r="AC168" i="87"/>
  <c r="Y168" i="87"/>
  <c r="U168" i="87"/>
  <c r="AG167" i="87"/>
  <c r="AC167" i="87"/>
  <c r="Y167" i="87"/>
  <c r="U167" i="87"/>
  <c r="AG166" i="87"/>
  <c r="AC166" i="87"/>
  <c r="Y166" i="87"/>
  <c r="U166" i="87"/>
  <c r="AG165" i="87"/>
  <c r="AC165" i="87"/>
  <c r="AC175" i="87" s="1"/>
  <c r="R21" i="88" s="1"/>
  <c r="Y165" i="87"/>
  <c r="Y175" i="87" s="1"/>
  <c r="N21" i="88" s="1"/>
  <c r="U165" i="87"/>
  <c r="U175" i="87" s="1"/>
  <c r="J21" i="88" s="1"/>
  <c r="AF163" i="87"/>
  <c r="U20" i="88" s="1"/>
  <c r="AE163" i="87"/>
  <c r="T20" i="88" s="1"/>
  <c r="AD163" i="87"/>
  <c r="S20" i="88" s="1"/>
  <c r="AB163" i="87"/>
  <c r="Q20" i="88" s="1"/>
  <c r="AA163" i="87"/>
  <c r="P20" i="88" s="1"/>
  <c r="Z163" i="87"/>
  <c r="O20" i="88" s="1"/>
  <c r="X163" i="87"/>
  <c r="M20" i="88" s="1"/>
  <c r="W163" i="87"/>
  <c r="L20" i="88" s="1"/>
  <c r="V163" i="87"/>
  <c r="K20" i="88" s="1"/>
  <c r="T163" i="87"/>
  <c r="I20" i="88" s="1"/>
  <c r="S163" i="87"/>
  <c r="H20" i="88" s="1"/>
  <c r="R163" i="87"/>
  <c r="G20" i="88" s="1"/>
  <c r="O163" i="87"/>
  <c r="F20" i="88" s="1"/>
  <c r="N163" i="87"/>
  <c r="E20" i="88" s="1"/>
  <c r="M163" i="87"/>
  <c r="D20" i="88" s="1"/>
  <c r="K163" i="87"/>
  <c r="C20" i="88" s="1"/>
  <c r="J163" i="87"/>
  <c r="B20" i="88" s="1"/>
  <c r="AG162" i="87"/>
  <c r="AC162" i="87"/>
  <c r="Y162" i="87"/>
  <c r="U162" i="87"/>
  <c r="AG161" i="87"/>
  <c r="AC161" i="87"/>
  <c r="Y161" i="87"/>
  <c r="U161" i="87"/>
  <c r="AG160" i="87"/>
  <c r="AC160" i="87"/>
  <c r="Y160" i="87"/>
  <c r="U160" i="87"/>
  <c r="AG159" i="87"/>
  <c r="AC159" i="87"/>
  <c r="Y159" i="87"/>
  <c r="U159" i="87"/>
  <c r="AG158" i="87"/>
  <c r="AC158" i="87"/>
  <c r="Y158" i="87"/>
  <c r="U158" i="87"/>
  <c r="AG157" i="87"/>
  <c r="AC157" i="87"/>
  <c r="Y157" i="87"/>
  <c r="U157" i="87"/>
  <c r="AG156" i="87"/>
  <c r="AC156" i="87"/>
  <c r="Y156" i="87"/>
  <c r="U156" i="87"/>
  <c r="AG155" i="87"/>
  <c r="AC155" i="87"/>
  <c r="Y155" i="87"/>
  <c r="U155" i="87"/>
  <c r="AG154" i="87"/>
  <c r="AC154" i="87"/>
  <c r="Y154" i="87"/>
  <c r="U154" i="87"/>
  <c r="AG153" i="87"/>
  <c r="AC153" i="87"/>
  <c r="Y153" i="87"/>
  <c r="Y163" i="87" s="1"/>
  <c r="N20" i="88" s="1"/>
  <c r="U153" i="87"/>
  <c r="AF151" i="87"/>
  <c r="U19" i="88" s="1"/>
  <c r="AE151" i="87"/>
  <c r="T19" i="88" s="1"/>
  <c r="AD151" i="87"/>
  <c r="S19" i="88" s="1"/>
  <c r="AB151" i="87"/>
  <c r="Q19" i="88" s="1"/>
  <c r="AA151" i="87"/>
  <c r="P19" i="88" s="1"/>
  <c r="Z151" i="87"/>
  <c r="O19" i="88" s="1"/>
  <c r="X151" i="87"/>
  <c r="M19" i="88" s="1"/>
  <c r="W151" i="87"/>
  <c r="L19" i="88" s="1"/>
  <c r="V151" i="87"/>
  <c r="K19" i="88" s="1"/>
  <c r="T151" i="87"/>
  <c r="I19" i="88" s="1"/>
  <c r="S151" i="87"/>
  <c r="H19" i="88" s="1"/>
  <c r="R151" i="87"/>
  <c r="G19" i="88" s="1"/>
  <c r="O151" i="87"/>
  <c r="F19" i="88" s="1"/>
  <c r="N151" i="87"/>
  <c r="E19" i="88" s="1"/>
  <c r="M151" i="87"/>
  <c r="D19" i="88" s="1"/>
  <c r="K151" i="87"/>
  <c r="C19" i="88" s="1"/>
  <c r="J151" i="87"/>
  <c r="B19" i="88" s="1"/>
  <c r="AG150" i="87"/>
  <c r="AC150" i="87"/>
  <c r="Y150" i="87"/>
  <c r="U150" i="87"/>
  <c r="AG149" i="87"/>
  <c r="AC149" i="87"/>
  <c r="Y149" i="87"/>
  <c r="U149" i="87"/>
  <c r="AG148" i="87"/>
  <c r="AC148" i="87"/>
  <c r="Y148" i="87"/>
  <c r="U148" i="87"/>
  <c r="AG147" i="87"/>
  <c r="AC147" i="87"/>
  <c r="Y147" i="87"/>
  <c r="U147" i="87"/>
  <c r="AG146" i="87"/>
  <c r="AC146" i="87"/>
  <c r="Y146" i="87"/>
  <c r="U146" i="87"/>
  <c r="AG145" i="87"/>
  <c r="AC145" i="87"/>
  <c r="Y145" i="87"/>
  <c r="U145" i="87"/>
  <c r="AG144" i="87"/>
  <c r="AC144" i="87"/>
  <c r="Y144" i="87"/>
  <c r="U144" i="87"/>
  <c r="AG143" i="87"/>
  <c r="AC143" i="87"/>
  <c r="Y143" i="87"/>
  <c r="U143" i="87"/>
  <c r="AG142" i="87"/>
  <c r="AC142" i="87"/>
  <c r="Y142" i="87"/>
  <c r="U142" i="87"/>
  <c r="AG141" i="87"/>
  <c r="AC141" i="87"/>
  <c r="Y141" i="87"/>
  <c r="U141" i="87"/>
  <c r="AF139" i="87"/>
  <c r="U18" i="88" s="1"/>
  <c r="AE139" i="87"/>
  <c r="T18" i="88" s="1"/>
  <c r="AD139" i="87"/>
  <c r="S18" i="88" s="1"/>
  <c r="AB139" i="87"/>
  <c r="Q18" i="88" s="1"/>
  <c r="AA139" i="87"/>
  <c r="P18" i="88" s="1"/>
  <c r="Z139" i="87"/>
  <c r="O18" i="88" s="1"/>
  <c r="X139" i="87"/>
  <c r="M18" i="88" s="1"/>
  <c r="W139" i="87"/>
  <c r="L18" i="88" s="1"/>
  <c r="V139" i="87"/>
  <c r="K18" i="88" s="1"/>
  <c r="T139" i="87"/>
  <c r="I18" i="88" s="1"/>
  <c r="S139" i="87"/>
  <c r="H18" i="88" s="1"/>
  <c r="R139" i="87"/>
  <c r="G18" i="88" s="1"/>
  <c r="O139" i="87"/>
  <c r="F18" i="88" s="1"/>
  <c r="N139" i="87"/>
  <c r="E18" i="88" s="1"/>
  <c r="M139" i="87"/>
  <c r="D18" i="88" s="1"/>
  <c r="AG138" i="87"/>
  <c r="AC138" i="87"/>
  <c r="Y138" i="87"/>
  <c r="U138" i="87"/>
  <c r="AG137" i="87"/>
  <c r="AC137" i="87"/>
  <c r="Y137" i="87"/>
  <c r="U137" i="87"/>
  <c r="AG136" i="87"/>
  <c r="AC136" i="87"/>
  <c r="Y136" i="87"/>
  <c r="U136" i="87"/>
  <c r="AG135" i="87"/>
  <c r="AC135" i="87"/>
  <c r="Y135" i="87"/>
  <c r="U135" i="87"/>
  <c r="AG134" i="87"/>
  <c r="AC134" i="87"/>
  <c r="Y134" i="87"/>
  <c r="U134" i="87"/>
  <c r="AG133" i="87"/>
  <c r="AC133" i="87"/>
  <c r="Y133" i="87"/>
  <c r="U133" i="87"/>
  <c r="AG132" i="87"/>
  <c r="AC132" i="87"/>
  <c r="Y132" i="87"/>
  <c r="U132" i="87"/>
  <c r="AG131" i="87"/>
  <c r="AC131" i="87"/>
  <c r="Y131" i="87"/>
  <c r="U131" i="87"/>
  <c r="AG130" i="87"/>
  <c r="AC130" i="87"/>
  <c r="Y130" i="87"/>
  <c r="U130" i="87"/>
  <c r="AG129" i="87"/>
  <c r="AC129" i="87"/>
  <c r="Y129" i="87"/>
  <c r="U129" i="87"/>
  <c r="AF127" i="87"/>
  <c r="U17" i="88" s="1"/>
  <c r="AE127" i="87"/>
  <c r="T17" i="88" s="1"/>
  <c r="AD127" i="87"/>
  <c r="S17" i="88" s="1"/>
  <c r="AB127" i="87"/>
  <c r="Q17" i="88" s="1"/>
  <c r="AA127" i="87"/>
  <c r="P17" i="88" s="1"/>
  <c r="Z127" i="87"/>
  <c r="O17" i="88" s="1"/>
  <c r="X127" i="87"/>
  <c r="M17" i="88" s="1"/>
  <c r="W127" i="87"/>
  <c r="L17" i="88" s="1"/>
  <c r="V127" i="87"/>
  <c r="K17" i="88" s="1"/>
  <c r="T127" i="87"/>
  <c r="I17" i="88" s="1"/>
  <c r="S127" i="87"/>
  <c r="H17" i="88" s="1"/>
  <c r="R127" i="87"/>
  <c r="G17" i="88" s="1"/>
  <c r="O127" i="87"/>
  <c r="F17" i="88" s="1"/>
  <c r="N127" i="87"/>
  <c r="E17" i="88" s="1"/>
  <c r="M127" i="87"/>
  <c r="D17" i="88" s="1"/>
  <c r="K127" i="87"/>
  <c r="C17" i="88" s="1"/>
  <c r="J127" i="87"/>
  <c r="B17" i="88" s="1"/>
  <c r="AG126" i="87"/>
  <c r="AC126" i="87"/>
  <c r="Y126" i="87"/>
  <c r="U126" i="87"/>
  <c r="AG125" i="87"/>
  <c r="AC125" i="87"/>
  <c r="Y125" i="87"/>
  <c r="U125" i="87"/>
  <c r="AG124" i="87"/>
  <c r="AC124" i="87"/>
  <c r="Y124" i="87"/>
  <c r="U124" i="87"/>
  <c r="AG123" i="87"/>
  <c r="AC123" i="87"/>
  <c r="Y123" i="87"/>
  <c r="U123" i="87"/>
  <c r="AG122" i="87"/>
  <c r="AC122" i="87"/>
  <c r="Y122" i="87"/>
  <c r="U122" i="87"/>
  <c r="AG121" i="87"/>
  <c r="AC121" i="87"/>
  <c r="Y121" i="87"/>
  <c r="U121" i="87"/>
  <c r="AG120" i="87"/>
  <c r="AC120" i="87"/>
  <c r="Y120" i="87"/>
  <c r="U120" i="87"/>
  <c r="AG119" i="87"/>
  <c r="AC119" i="87"/>
  <c r="Y119" i="87"/>
  <c r="U119" i="87"/>
  <c r="AG118" i="87"/>
  <c r="AC118" i="87"/>
  <c r="Y118" i="87"/>
  <c r="U118" i="87"/>
  <c r="AG117" i="87"/>
  <c r="AC117" i="87"/>
  <c r="AC127" i="87" s="1"/>
  <c r="R17" i="88" s="1"/>
  <c r="Y117" i="87"/>
  <c r="U117" i="87"/>
  <c r="U127" i="87" s="1"/>
  <c r="J17" i="88" s="1"/>
  <c r="AF115" i="87"/>
  <c r="U16" i="88" s="1"/>
  <c r="AE115" i="87"/>
  <c r="T16" i="88" s="1"/>
  <c r="AD115" i="87"/>
  <c r="S16" i="88" s="1"/>
  <c r="AB115" i="87"/>
  <c r="Q16" i="88" s="1"/>
  <c r="AA115" i="87"/>
  <c r="P16" i="88" s="1"/>
  <c r="Z115" i="87"/>
  <c r="O16" i="88" s="1"/>
  <c r="X115" i="87"/>
  <c r="M16" i="88" s="1"/>
  <c r="W115" i="87"/>
  <c r="L16" i="88" s="1"/>
  <c r="V115" i="87"/>
  <c r="K16" i="88" s="1"/>
  <c r="T115" i="87"/>
  <c r="I16" i="88" s="1"/>
  <c r="S115" i="87"/>
  <c r="H16" i="88" s="1"/>
  <c r="R115" i="87"/>
  <c r="G16" i="88" s="1"/>
  <c r="O115" i="87"/>
  <c r="F16" i="88" s="1"/>
  <c r="N115" i="87"/>
  <c r="E16" i="88" s="1"/>
  <c r="M115" i="87"/>
  <c r="D16" i="88" s="1"/>
  <c r="K115" i="87"/>
  <c r="C16" i="88" s="1"/>
  <c r="J115" i="87"/>
  <c r="B16" i="88" s="1"/>
  <c r="AG114" i="87"/>
  <c r="AC114" i="87"/>
  <c r="Y114" i="87"/>
  <c r="U114" i="87"/>
  <c r="AG113" i="87"/>
  <c r="AC113" i="87"/>
  <c r="Y113" i="87"/>
  <c r="U113" i="87"/>
  <c r="AG112" i="87"/>
  <c r="AC112" i="87"/>
  <c r="Y112" i="87"/>
  <c r="U112" i="87"/>
  <c r="AG111" i="87"/>
  <c r="AC111" i="87"/>
  <c r="Y111" i="87"/>
  <c r="U111" i="87"/>
  <c r="AG110" i="87"/>
  <c r="AC110" i="87"/>
  <c r="Y110" i="87"/>
  <c r="U110" i="87"/>
  <c r="AG109" i="87"/>
  <c r="AC109" i="87"/>
  <c r="Y109" i="87"/>
  <c r="U109" i="87"/>
  <c r="AG108" i="87"/>
  <c r="AC108" i="87"/>
  <c r="Y108" i="87"/>
  <c r="U108" i="87"/>
  <c r="AG107" i="87"/>
  <c r="AC107" i="87"/>
  <c r="Y107" i="87"/>
  <c r="U107" i="87"/>
  <c r="AG106" i="87"/>
  <c r="AC106" i="87"/>
  <c r="Y106" i="87"/>
  <c r="U106" i="87"/>
  <c r="AG105" i="87"/>
  <c r="AC105" i="87"/>
  <c r="AC115" i="87" s="1"/>
  <c r="R16" i="88" s="1"/>
  <c r="Y105" i="87"/>
  <c r="U105" i="87"/>
  <c r="AF103" i="87"/>
  <c r="U15" i="88" s="1"/>
  <c r="AE103" i="87"/>
  <c r="T15" i="88" s="1"/>
  <c r="AD103" i="87"/>
  <c r="S15" i="88" s="1"/>
  <c r="AB103" i="87"/>
  <c r="Q15" i="88" s="1"/>
  <c r="AA103" i="87"/>
  <c r="P15" i="88" s="1"/>
  <c r="Z103" i="87"/>
  <c r="O15" i="88" s="1"/>
  <c r="X103" i="87"/>
  <c r="M15" i="88" s="1"/>
  <c r="W103" i="87"/>
  <c r="L15" i="88" s="1"/>
  <c r="V103" i="87"/>
  <c r="K15" i="88" s="1"/>
  <c r="T103" i="87"/>
  <c r="I15" i="88" s="1"/>
  <c r="S103" i="87"/>
  <c r="H15" i="88" s="1"/>
  <c r="R103" i="87"/>
  <c r="G15" i="88" s="1"/>
  <c r="O103" i="87"/>
  <c r="F15" i="88" s="1"/>
  <c r="N103" i="87"/>
  <c r="E15" i="88" s="1"/>
  <c r="M103" i="87"/>
  <c r="D15" i="88" s="1"/>
  <c r="K103" i="87"/>
  <c r="C15" i="88" s="1"/>
  <c r="J103" i="87"/>
  <c r="B15" i="88" s="1"/>
  <c r="AG102" i="87"/>
  <c r="AC102" i="87"/>
  <c r="Y102" i="87"/>
  <c r="U102" i="87"/>
  <c r="AG101" i="87"/>
  <c r="AC101" i="87"/>
  <c r="Y101" i="87"/>
  <c r="U101" i="87"/>
  <c r="AG100" i="87"/>
  <c r="AC100" i="87"/>
  <c r="Y100" i="87"/>
  <c r="U100" i="87"/>
  <c r="AG99" i="87"/>
  <c r="AC99" i="87"/>
  <c r="Y99" i="87"/>
  <c r="U99" i="87"/>
  <c r="AG98" i="87"/>
  <c r="AC98" i="87"/>
  <c r="Y98" i="87"/>
  <c r="U98" i="87"/>
  <c r="AG97" i="87"/>
  <c r="AC97" i="87"/>
  <c r="Y97" i="87"/>
  <c r="U97" i="87"/>
  <c r="AG96" i="87"/>
  <c r="AC96" i="87"/>
  <c r="Y96" i="87"/>
  <c r="U96" i="87"/>
  <c r="AG95" i="87"/>
  <c r="AC95" i="87"/>
  <c r="Y95" i="87"/>
  <c r="U95" i="87"/>
  <c r="AG94" i="87"/>
  <c r="AC94" i="87"/>
  <c r="Y94" i="87"/>
  <c r="U94" i="87"/>
  <c r="AG93" i="87"/>
  <c r="AC93" i="87"/>
  <c r="Y93" i="87"/>
  <c r="Y103" i="87" s="1"/>
  <c r="N15" i="88" s="1"/>
  <c r="U93" i="87"/>
  <c r="AF91" i="87"/>
  <c r="U14" i="88" s="1"/>
  <c r="AE91" i="87"/>
  <c r="T14" i="88" s="1"/>
  <c r="AD91" i="87"/>
  <c r="S14" i="88" s="1"/>
  <c r="AB91" i="87"/>
  <c r="Q14" i="88" s="1"/>
  <c r="AA91" i="87"/>
  <c r="P14" i="88" s="1"/>
  <c r="Z91" i="87"/>
  <c r="O14" i="88" s="1"/>
  <c r="X91" i="87"/>
  <c r="M14" i="88" s="1"/>
  <c r="W91" i="87"/>
  <c r="L14" i="88" s="1"/>
  <c r="V91" i="87"/>
  <c r="K14" i="88" s="1"/>
  <c r="T91" i="87"/>
  <c r="I14" i="88" s="1"/>
  <c r="S91" i="87"/>
  <c r="H14" i="88" s="1"/>
  <c r="R91" i="87"/>
  <c r="G14" i="88" s="1"/>
  <c r="O91" i="87"/>
  <c r="F14" i="88" s="1"/>
  <c r="N91" i="87"/>
  <c r="E14" i="88" s="1"/>
  <c r="M91" i="87"/>
  <c r="D14" i="88" s="1"/>
  <c r="K91" i="87"/>
  <c r="C14" i="88" s="1"/>
  <c r="J91" i="87"/>
  <c r="B14" i="88" s="1"/>
  <c r="AG90" i="87"/>
  <c r="AC90" i="87"/>
  <c r="Y90" i="87"/>
  <c r="U90" i="87"/>
  <c r="AG89" i="87"/>
  <c r="AC89" i="87"/>
  <c r="Y89" i="87"/>
  <c r="U89" i="87"/>
  <c r="AG88" i="87"/>
  <c r="AC88" i="87"/>
  <c r="Y88" i="87"/>
  <c r="U88" i="87"/>
  <c r="AG87" i="87"/>
  <c r="AC87" i="87"/>
  <c r="Y87" i="87"/>
  <c r="U87" i="87"/>
  <c r="AG86" i="87"/>
  <c r="AC86" i="87"/>
  <c r="Y86" i="87"/>
  <c r="U86" i="87"/>
  <c r="AG85" i="87"/>
  <c r="AC85" i="87"/>
  <c r="Y85" i="87"/>
  <c r="U85" i="87"/>
  <c r="AG84" i="87"/>
  <c r="AC84" i="87"/>
  <c r="Y84" i="87"/>
  <c r="U84" i="87"/>
  <c r="AG83" i="87"/>
  <c r="AC83" i="87"/>
  <c r="Y83" i="87"/>
  <c r="U83" i="87"/>
  <c r="AG82" i="87"/>
  <c r="AC82" i="87"/>
  <c r="Y82" i="87"/>
  <c r="U82" i="87"/>
  <c r="AG81" i="87"/>
  <c r="AC81" i="87"/>
  <c r="Y81" i="87"/>
  <c r="Y91" i="87" s="1"/>
  <c r="N14" i="88" s="1"/>
  <c r="U81" i="87"/>
  <c r="AF79" i="87"/>
  <c r="U13" i="88" s="1"/>
  <c r="AE79" i="87"/>
  <c r="T13" i="88" s="1"/>
  <c r="AD79" i="87"/>
  <c r="S13" i="88" s="1"/>
  <c r="AB79" i="87"/>
  <c r="Q13" i="88" s="1"/>
  <c r="AA79" i="87"/>
  <c r="P13" i="88" s="1"/>
  <c r="Z79" i="87"/>
  <c r="O13" i="88" s="1"/>
  <c r="X79" i="87"/>
  <c r="M13" i="88" s="1"/>
  <c r="W79" i="87"/>
  <c r="L13" i="88" s="1"/>
  <c r="V79" i="87"/>
  <c r="K13" i="88" s="1"/>
  <c r="T79" i="87"/>
  <c r="I13" i="88" s="1"/>
  <c r="S79" i="87"/>
  <c r="H13" i="88" s="1"/>
  <c r="R79" i="87"/>
  <c r="G13" i="88" s="1"/>
  <c r="O79" i="87"/>
  <c r="F13" i="88" s="1"/>
  <c r="N79" i="87"/>
  <c r="E13" i="88" s="1"/>
  <c r="M79" i="87"/>
  <c r="D13" i="88" s="1"/>
  <c r="K79" i="87"/>
  <c r="C13" i="88" s="1"/>
  <c r="J79" i="87"/>
  <c r="B13" i="88" s="1"/>
  <c r="AG78" i="87"/>
  <c r="AC78" i="87"/>
  <c r="Y78" i="87"/>
  <c r="U78" i="87"/>
  <c r="AG77" i="87"/>
  <c r="AC77" i="87"/>
  <c r="Y77" i="87"/>
  <c r="U77" i="87"/>
  <c r="AG76" i="87"/>
  <c r="AC76" i="87"/>
  <c r="Y76" i="87"/>
  <c r="U76" i="87"/>
  <c r="AG75" i="87"/>
  <c r="AC75" i="87"/>
  <c r="Y75" i="87"/>
  <c r="U75" i="87"/>
  <c r="AG74" i="87"/>
  <c r="AC74" i="87"/>
  <c r="Y74" i="87"/>
  <c r="U74" i="87"/>
  <c r="AG73" i="87"/>
  <c r="AC73" i="87"/>
  <c r="Y73" i="87"/>
  <c r="U73" i="87"/>
  <c r="AG72" i="87"/>
  <c r="AC72" i="87"/>
  <c r="Y72" i="87"/>
  <c r="U72" i="87"/>
  <c r="AG71" i="87"/>
  <c r="AC71" i="87"/>
  <c r="Y71" i="87"/>
  <c r="U71" i="87"/>
  <c r="AG70" i="87"/>
  <c r="AC70" i="87"/>
  <c r="Y70" i="87"/>
  <c r="U70" i="87"/>
  <c r="AG69" i="87"/>
  <c r="AC69" i="87"/>
  <c r="AC79" i="87" s="1"/>
  <c r="R13" i="88" s="1"/>
  <c r="Y69" i="87"/>
  <c r="U69" i="87"/>
  <c r="AF67" i="87"/>
  <c r="U12" i="88" s="1"/>
  <c r="AE67" i="87"/>
  <c r="T12" i="88" s="1"/>
  <c r="AD67" i="87"/>
  <c r="S12" i="88" s="1"/>
  <c r="AB67" i="87"/>
  <c r="Q12" i="88" s="1"/>
  <c r="AA67" i="87"/>
  <c r="P12" i="88" s="1"/>
  <c r="Z67" i="87"/>
  <c r="O12" i="88" s="1"/>
  <c r="X67" i="87"/>
  <c r="M12" i="88" s="1"/>
  <c r="W67" i="87"/>
  <c r="L12" i="88" s="1"/>
  <c r="V67" i="87"/>
  <c r="K12" i="88" s="1"/>
  <c r="T67" i="87"/>
  <c r="I12" i="88" s="1"/>
  <c r="S67" i="87"/>
  <c r="H12" i="88" s="1"/>
  <c r="R67" i="87"/>
  <c r="G12" i="88" s="1"/>
  <c r="O67" i="87"/>
  <c r="F12" i="88" s="1"/>
  <c r="N67" i="87"/>
  <c r="E12" i="88" s="1"/>
  <c r="M67" i="87"/>
  <c r="D12" i="88" s="1"/>
  <c r="K67" i="87"/>
  <c r="C12" i="88" s="1"/>
  <c r="J67" i="87"/>
  <c r="B12" i="88" s="1"/>
  <c r="AG66" i="87"/>
  <c r="AC66" i="87"/>
  <c r="Y66" i="87"/>
  <c r="U66" i="87"/>
  <c r="AG65" i="87"/>
  <c r="AC65" i="87"/>
  <c r="Y65" i="87"/>
  <c r="U65" i="87"/>
  <c r="AG64" i="87"/>
  <c r="AC64" i="87"/>
  <c r="Y64" i="87"/>
  <c r="U64" i="87"/>
  <c r="AG63" i="87"/>
  <c r="AC63" i="87"/>
  <c r="Y63" i="87"/>
  <c r="U63" i="87"/>
  <c r="AG62" i="87"/>
  <c r="AC62" i="87"/>
  <c r="Y62" i="87"/>
  <c r="U62" i="87"/>
  <c r="AG61" i="87"/>
  <c r="AC61" i="87"/>
  <c r="Y61" i="87"/>
  <c r="U61" i="87"/>
  <c r="AG60" i="87"/>
  <c r="AC60" i="87"/>
  <c r="Y60" i="87"/>
  <c r="U60" i="87"/>
  <c r="AG59" i="87"/>
  <c r="AC59" i="87"/>
  <c r="Y59" i="87"/>
  <c r="U59" i="87"/>
  <c r="AG58" i="87"/>
  <c r="AC58" i="87"/>
  <c r="Y58" i="87"/>
  <c r="U58" i="87"/>
  <c r="AG57" i="87"/>
  <c r="AG67" i="87" s="1"/>
  <c r="V12" i="88" s="1"/>
  <c r="AC57" i="87"/>
  <c r="AC67" i="87" s="1"/>
  <c r="R12" i="88" s="1"/>
  <c r="Y57" i="87"/>
  <c r="U57" i="87"/>
  <c r="AF55" i="87"/>
  <c r="U11" i="88" s="1"/>
  <c r="AE55" i="87"/>
  <c r="T11" i="88" s="1"/>
  <c r="AD55" i="87"/>
  <c r="S11" i="88" s="1"/>
  <c r="AB55" i="87"/>
  <c r="Q11" i="88" s="1"/>
  <c r="AA55" i="87"/>
  <c r="P11" i="88" s="1"/>
  <c r="Z55" i="87"/>
  <c r="O11" i="88" s="1"/>
  <c r="X55" i="87"/>
  <c r="M11" i="88" s="1"/>
  <c r="W55" i="87"/>
  <c r="L11" i="88" s="1"/>
  <c r="V55" i="87"/>
  <c r="K11" i="88" s="1"/>
  <c r="T55" i="87"/>
  <c r="I11" i="88" s="1"/>
  <c r="S55" i="87"/>
  <c r="H11" i="88" s="1"/>
  <c r="R55" i="87"/>
  <c r="G11" i="88" s="1"/>
  <c r="O55" i="87"/>
  <c r="F11" i="88" s="1"/>
  <c r="N55" i="87"/>
  <c r="E11" i="88" s="1"/>
  <c r="M55" i="87"/>
  <c r="D11" i="88" s="1"/>
  <c r="K55" i="87"/>
  <c r="C11" i="88" s="1"/>
  <c r="J55" i="87"/>
  <c r="B11" i="88" s="1"/>
  <c r="AG54" i="87"/>
  <c r="AC54" i="87"/>
  <c r="Y54" i="87"/>
  <c r="U54" i="87"/>
  <c r="AG53" i="87"/>
  <c r="AC53" i="87"/>
  <c r="Y53" i="87"/>
  <c r="U53" i="87"/>
  <c r="AG52" i="87"/>
  <c r="AC52" i="87"/>
  <c r="Y52" i="87"/>
  <c r="U52" i="87"/>
  <c r="AG51" i="87"/>
  <c r="AC51" i="87"/>
  <c r="Y51" i="87"/>
  <c r="U51" i="87"/>
  <c r="AG50" i="87"/>
  <c r="AC50" i="87"/>
  <c r="Y50" i="87"/>
  <c r="U50" i="87"/>
  <c r="AG49" i="87"/>
  <c r="AC49" i="87"/>
  <c r="Y49" i="87"/>
  <c r="U49" i="87"/>
  <c r="AG48" i="87"/>
  <c r="AC48" i="87"/>
  <c r="Y48" i="87"/>
  <c r="U48" i="87"/>
  <c r="AG47" i="87"/>
  <c r="AC47" i="87"/>
  <c r="Y47" i="87"/>
  <c r="U47" i="87"/>
  <c r="AG46" i="87"/>
  <c r="AC46" i="87"/>
  <c r="Y46" i="87"/>
  <c r="U46" i="87"/>
  <c r="AG45" i="87"/>
  <c r="AC45" i="87"/>
  <c r="Y45" i="87"/>
  <c r="Y55" i="87" s="1"/>
  <c r="N11" i="88" s="1"/>
  <c r="U45" i="87"/>
  <c r="AF43" i="87"/>
  <c r="U10" i="88" s="1"/>
  <c r="AE43" i="87"/>
  <c r="T10" i="88" s="1"/>
  <c r="AD43" i="87"/>
  <c r="S10" i="88" s="1"/>
  <c r="AB43" i="87"/>
  <c r="Q10" i="88" s="1"/>
  <c r="AA43" i="87"/>
  <c r="P10" i="88" s="1"/>
  <c r="Z43" i="87"/>
  <c r="O10" i="88" s="1"/>
  <c r="X43" i="87"/>
  <c r="M10" i="88" s="1"/>
  <c r="W43" i="87"/>
  <c r="L10" i="88" s="1"/>
  <c r="V43" i="87"/>
  <c r="K10" i="88" s="1"/>
  <c r="T43" i="87"/>
  <c r="I10" i="88" s="1"/>
  <c r="S43" i="87"/>
  <c r="H10" i="88" s="1"/>
  <c r="R43" i="87"/>
  <c r="G10" i="88" s="1"/>
  <c r="O43" i="87"/>
  <c r="F10" i="88" s="1"/>
  <c r="N43" i="87"/>
  <c r="E10" i="88" s="1"/>
  <c r="M43" i="87"/>
  <c r="D10" i="88" s="1"/>
  <c r="K43" i="87"/>
  <c r="C10" i="88" s="1"/>
  <c r="J43" i="87"/>
  <c r="B10" i="88" s="1"/>
  <c r="AG42" i="87"/>
  <c r="AC42" i="87"/>
  <c r="Y42" i="87"/>
  <c r="U42" i="87"/>
  <c r="AG41" i="87"/>
  <c r="AC41" i="87"/>
  <c r="Y41" i="87"/>
  <c r="U41" i="87"/>
  <c r="AG40" i="87"/>
  <c r="AC40" i="87"/>
  <c r="Y40" i="87"/>
  <c r="U40" i="87"/>
  <c r="AG39" i="87"/>
  <c r="AC39" i="87"/>
  <c r="Y39" i="87"/>
  <c r="U39" i="87"/>
  <c r="AG38" i="87"/>
  <c r="AC38" i="87"/>
  <c r="Y38" i="87"/>
  <c r="U38" i="87"/>
  <c r="AG37" i="87"/>
  <c r="AC37" i="87"/>
  <c r="Y37" i="87"/>
  <c r="U37" i="87"/>
  <c r="AG36" i="87"/>
  <c r="AC36" i="87"/>
  <c r="Y36" i="87"/>
  <c r="U36" i="87"/>
  <c r="AG35" i="87"/>
  <c r="AC35" i="87"/>
  <c r="Y35" i="87"/>
  <c r="U35" i="87"/>
  <c r="AG34" i="87"/>
  <c r="AC34" i="87"/>
  <c r="Y34" i="87"/>
  <c r="U34" i="87"/>
  <c r="AG33" i="87"/>
  <c r="AC33" i="87"/>
  <c r="Y33" i="87"/>
  <c r="U33" i="87"/>
  <c r="AF31" i="87"/>
  <c r="U9" i="88" s="1"/>
  <c r="AE31" i="87"/>
  <c r="T9" i="88" s="1"/>
  <c r="AD31" i="87"/>
  <c r="S9" i="88" s="1"/>
  <c r="AB31" i="87"/>
  <c r="Q9" i="88" s="1"/>
  <c r="AA31" i="87"/>
  <c r="P9" i="88" s="1"/>
  <c r="Z31" i="87"/>
  <c r="O9" i="88" s="1"/>
  <c r="X31" i="87"/>
  <c r="M9" i="88" s="1"/>
  <c r="W31" i="87"/>
  <c r="L9" i="88" s="1"/>
  <c r="V31" i="87"/>
  <c r="K9" i="88" s="1"/>
  <c r="T31" i="87"/>
  <c r="I9" i="88" s="1"/>
  <c r="S31" i="87"/>
  <c r="H9" i="88" s="1"/>
  <c r="R31" i="87"/>
  <c r="O31" i="87"/>
  <c r="F9" i="88" s="1"/>
  <c r="N31" i="87"/>
  <c r="E9" i="88" s="1"/>
  <c r="M31" i="87"/>
  <c r="D9" i="88" s="1"/>
  <c r="K31" i="87"/>
  <c r="C9" i="88" s="1"/>
  <c r="J31" i="87"/>
  <c r="B9" i="88" s="1"/>
  <c r="AG30" i="87"/>
  <c r="AC30" i="87"/>
  <c r="Y30" i="87"/>
  <c r="U30" i="87"/>
  <c r="AG29" i="87"/>
  <c r="AC29" i="87"/>
  <c r="Y29" i="87"/>
  <c r="U29" i="87"/>
  <c r="AG28" i="87"/>
  <c r="AC28" i="87"/>
  <c r="Y28" i="87"/>
  <c r="U28" i="87"/>
  <c r="AG27" i="87"/>
  <c r="AC27" i="87"/>
  <c r="Y27" i="87"/>
  <c r="U27" i="87"/>
  <c r="AG26" i="87"/>
  <c r="AC26" i="87"/>
  <c r="Y26" i="87"/>
  <c r="U26" i="87"/>
  <c r="AG25" i="87"/>
  <c r="AC25" i="87"/>
  <c r="Y25" i="87"/>
  <c r="U25" i="87"/>
  <c r="AG24" i="87"/>
  <c r="AC24" i="87"/>
  <c r="Y24" i="87"/>
  <c r="U24" i="87"/>
  <c r="AG23" i="87"/>
  <c r="AC23" i="87"/>
  <c r="Y23" i="87"/>
  <c r="U23" i="87"/>
  <c r="AG22" i="87"/>
  <c r="AC22" i="87"/>
  <c r="Y22" i="87"/>
  <c r="U22" i="87"/>
  <c r="AG21" i="87"/>
  <c r="AC21" i="87"/>
  <c r="AC31" i="87" s="1"/>
  <c r="R9" i="88" s="1"/>
  <c r="Y21" i="87"/>
  <c r="U21" i="87"/>
  <c r="U31" i="87" s="1"/>
  <c r="J9" i="88" s="1"/>
  <c r="AF19" i="87"/>
  <c r="AE19" i="87"/>
  <c r="AD19" i="87"/>
  <c r="S8" i="88" s="1"/>
  <c r="AB19" i="87"/>
  <c r="AA19" i="87"/>
  <c r="P8" i="88" s="1"/>
  <c r="Z19" i="87"/>
  <c r="X19" i="87"/>
  <c r="M8" i="88" s="1"/>
  <c r="W19" i="87"/>
  <c r="L8" i="88" s="1"/>
  <c r="V19" i="87"/>
  <c r="K8" i="88" s="1"/>
  <c r="T19" i="87"/>
  <c r="I8" i="88" s="1"/>
  <c r="S19" i="87"/>
  <c r="R19" i="87"/>
  <c r="G8" i="88" s="1"/>
  <c r="O19" i="87"/>
  <c r="N19" i="87"/>
  <c r="M19" i="87"/>
  <c r="K19" i="87"/>
  <c r="C8" i="88" s="1"/>
  <c r="J19" i="87"/>
  <c r="AG18" i="87"/>
  <c r="AC18" i="87"/>
  <c r="Y18" i="87"/>
  <c r="U18" i="87"/>
  <c r="AG17" i="87"/>
  <c r="AC17" i="87"/>
  <c r="Y17" i="87"/>
  <c r="U17" i="87"/>
  <c r="AG16" i="87"/>
  <c r="AC16" i="87"/>
  <c r="Y16" i="87"/>
  <c r="U16" i="87"/>
  <c r="AG15" i="87"/>
  <c r="AC15" i="87"/>
  <c r="Y15" i="87"/>
  <c r="U15" i="87"/>
  <c r="AG14" i="87"/>
  <c r="AC14" i="87"/>
  <c r="Y14" i="87"/>
  <c r="U14" i="87"/>
  <c r="AG13" i="87"/>
  <c r="AC13" i="87"/>
  <c r="Y13" i="87"/>
  <c r="U13" i="87"/>
  <c r="AG12" i="87"/>
  <c r="AC12" i="87"/>
  <c r="Y12" i="87"/>
  <c r="U12" i="87"/>
  <c r="AG11" i="87"/>
  <c r="AC11" i="87"/>
  <c r="Y11" i="87"/>
  <c r="U11" i="87"/>
  <c r="AG10" i="87"/>
  <c r="AC10" i="87"/>
  <c r="Y10" i="87"/>
  <c r="U10" i="87"/>
  <c r="AG9" i="87"/>
  <c r="AC9" i="87"/>
  <c r="AC19" i="87" s="1"/>
  <c r="R8" i="88" s="1"/>
  <c r="Y9" i="87"/>
  <c r="U9" i="87"/>
  <c r="C18" i="86"/>
  <c r="B18" i="86"/>
  <c r="Y17" i="86"/>
  <c r="A5" i="86"/>
  <c r="A24" i="86" s="1"/>
  <c r="A3" i="86"/>
  <c r="A1" i="86"/>
  <c r="A191" i="85"/>
  <c r="AF190" i="85"/>
  <c r="U23" i="86" s="1"/>
  <c r="AE190" i="85"/>
  <c r="T23" i="86" s="1"/>
  <c r="AD190" i="85"/>
  <c r="S23" i="86" s="1"/>
  <c r="AB190" i="85"/>
  <c r="Q23" i="86" s="1"/>
  <c r="AA190" i="85"/>
  <c r="P23" i="86" s="1"/>
  <c r="Z190" i="85"/>
  <c r="O23" i="86" s="1"/>
  <c r="X190" i="85"/>
  <c r="M23" i="86" s="1"/>
  <c r="W190" i="85"/>
  <c r="L23" i="86" s="1"/>
  <c r="V190" i="85"/>
  <c r="K23" i="86" s="1"/>
  <c r="T190" i="85"/>
  <c r="I23" i="86" s="1"/>
  <c r="S190" i="85"/>
  <c r="H23" i="86" s="1"/>
  <c r="R190" i="85"/>
  <c r="G23" i="86" s="1"/>
  <c r="O190" i="85"/>
  <c r="F23" i="86" s="1"/>
  <c r="N190" i="85"/>
  <c r="E23" i="86" s="1"/>
  <c r="M190" i="85"/>
  <c r="D23" i="86" s="1"/>
  <c r="K190" i="85"/>
  <c r="C23" i="86" s="1"/>
  <c r="AG189" i="85"/>
  <c r="AC189" i="85"/>
  <c r="Y189" i="85"/>
  <c r="U189" i="85"/>
  <c r="AF187" i="85"/>
  <c r="U22" i="86" s="1"/>
  <c r="AE187" i="85"/>
  <c r="T22" i="86" s="1"/>
  <c r="AD187" i="85"/>
  <c r="S22" i="86" s="1"/>
  <c r="AB187" i="85"/>
  <c r="Q22" i="86" s="1"/>
  <c r="AA187" i="85"/>
  <c r="P22" i="86" s="1"/>
  <c r="Z187" i="85"/>
  <c r="O22" i="86" s="1"/>
  <c r="X187" i="85"/>
  <c r="M22" i="86" s="1"/>
  <c r="W187" i="85"/>
  <c r="L22" i="86" s="1"/>
  <c r="V187" i="85"/>
  <c r="K22" i="86" s="1"/>
  <c r="T187" i="85"/>
  <c r="I22" i="86" s="1"/>
  <c r="S187" i="85"/>
  <c r="H22" i="86" s="1"/>
  <c r="R187" i="85"/>
  <c r="G22" i="86" s="1"/>
  <c r="O187" i="85"/>
  <c r="F22" i="86" s="1"/>
  <c r="N187" i="85"/>
  <c r="E22" i="86" s="1"/>
  <c r="M187" i="85"/>
  <c r="D22" i="86" s="1"/>
  <c r="K187" i="85"/>
  <c r="C22" i="86" s="1"/>
  <c r="J187" i="85"/>
  <c r="B22" i="86" s="1"/>
  <c r="AG186" i="85"/>
  <c r="AC186" i="85"/>
  <c r="Y186" i="85"/>
  <c r="U186" i="85"/>
  <c r="AG185" i="85"/>
  <c r="AC185" i="85"/>
  <c r="Y185" i="85"/>
  <c r="U185" i="85"/>
  <c r="AG184" i="85"/>
  <c r="AC184" i="85"/>
  <c r="Y184" i="85"/>
  <c r="U184" i="85"/>
  <c r="AG183" i="85"/>
  <c r="AC183" i="85"/>
  <c r="Y183" i="85"/>
  <c r="U183" i="85"/>
  <c r="AG182" i="85"/>
  <c r="AC182" i="85"/>
  <c r="Y182" i="85"/>
  <c r="U182" i="85"/>
  <c r="AG181" i="85"/>
  <c r="AC181" i="85"/>
  <c r="Y181" i="85"/>
  <c r="U181" i="85"/>
  <c r="AG180" i="85"/>
  <c r="AC180" i="85"/>
  <c r="Y180" i="85"/>
  <c r="U180" i="85"/>
  <c r="AG179" i="85"/>
  <c r="AC179" i="85"/>
  <c r="Y179" i="85"/>
  <c r="U179" i="85"/>
  <c r="AG178" i="85"/>
  <c r="AC178" i="85"/>
  <c r="Y178" i="85"/>
  <c r="U178" i="85"/>
  <c r="AG177" i="85"/>
  <c r="AC177" i="85"/>
  <c r="Y177" i="85"/>
  <c r="Y187" i="85" s="1"/>
  <c r="N22" i="86" s="1"/>
  <c r="U177" i="85"/>
  <c r="AF175" i="85"/>
  <c r="U21" i="86" s="1"/>
  <c r="AE175" i="85"/>
  <c r="T21" i="86" s="1"/>
  <c r="AD175" i="85"/>
  <c r="S21" i="86" s="1"/>
  <c r="AB175" i="85"/>
  <c r="Q21" i="86" s="1"/>
  <c r="AA175" i="85"/>
  <c r="P21" i="86" s="1"/>
  <c r="Z175" i="85"/>
  <c r="O21" i="86" s="1"/>
  <c r="X175" i="85"/>
  <c r="M21" i="86" s="1"/>
  <c r="W175" i="85"/>
  <c r="L21" i="86" s="1"/>
  <c r="V175" i="85"/>
  <c r="K21" i="86" s="1"/>
  <c r="T175" i="85"/>
  <c r="I21" i="86" s="1"/>
  <c r="S175" i="85"/>
  <c r="H21" i="86" s="1"/>
  <c r="R175" i="85"/>
  <c r="G21" i="86" s="1"/>
  <c r="O175" i="85"/>
  <c r="F21" i="86" s="1"/>
  <c r="N175" i="85"/>
  <c r="E21" i="86" s="1"/>
  <c r="M175" i="85"/>
  <c r="D21" i="86" s="1"/>
  <c r="K175" i="85"/>
  <c r="C21" i="86" s="1"/>
  <c r="J175" i="85"/>
  <c r="B21" i="86" s="1"/>
  <c r="AG174" i="85"/>
  <c r="AC174" i="85"/>
  <c r="Y174" i="85"/>
  <c r="U174" i="85"/>
  <c r="AG173" i="85"/>
  <c r="AC173" i="85"/>
  <c r="Y173" i="85"/>
  <c r="U173" i="85"/>
  <c r="AG172" i="85"/>
  <c r="AC172" i="85"/>
  <c r="Y172" i="85"/>
  <c r="U172" i="85"/>
  <c r="AG171" i="85"/>
  <c r="AC171" i="85"/>
  <c r="Y171" i="85"/>
  <c r="U171" i="85"/>
  <c r="AG170" i="85"/>
  <c r="AC170" i="85"/>
  <c r="Y170" i="85"/>
  <c r="U170" i="85"/>
  <c r="AG169" i="85"/>
  <c r="AC169" i="85"/>
  <c r="Y169" i="85"/>
  <c r="U169" i="85"/>
  <c r="AG168" i="85"/>
  <c r="AC168" i="85"/>
  <c r="Y168" i="85"/>
  <c r="U168" i="85"/>
  <c r="AG167" i="85"/>
  <c r="AC167" i="85"/>
  <c r="Y167" i="85"/>
  <c r="U167" i="85"/>
  <c r="AG166" i="85"/>
  <c r="AC166" i="85"/>
  <c r="Y166" i="85"/>
  <c r="U166" i="85"/>
  <c r="AG165" i="85"/>
  <c r="AC165" i="85"/>
  <c r="AC175" i="85" s="1"/>
  <c r="R21" i="86" s="1"/>
  <c r="Y165" i="85"/>
  <c r="U165" i="85"/>
  <c r="AF163" i="85"/>
  <c r="U20" i="86" s="1"/>
  <c r="AE163" i="85"/>
  <c r="T20" i="86" s="1"/>
  <c r="AD163" i="85"/>
  <c r="S20" i="86" s="1"/>
  <c r="AB163" i="85"/>
  <c r="Q20" i="86" s="1"/>
  <c r="AA163" i="85"/>
  <c r="P20" i="86" s="1"/>
  <c r="Z163" i="85"/>
  <c r="O20" i="86" s="1"/>
  <c r="X163" i="85"/>
  <c r="M20" i="86" s="1"/>
  <c r="W163" i="85"/>
  <c r="L20" i="86" s="1"/>
  <c r="V163" i="85"/>
  <c r="K20" i="86" s="1"/>
  <c r="T163" i="85"/>
  <c r="I20" i="86" s="1"/>
  <c r="S163" i="85"/>
  <c r="H20" i="86" s="1"/>
  <c r="R163" i="85"/>
  <c r="G20" i="86" s="1"/>
  <c r="O163" i="85"/>
  <c r="F20" i="86" s="1"/>
  <c r="N163" i="85"/>
  <c r="E20" i="86" s="1"/>
  <c r="M163" i="85"/>
  <c r="D20" i="86" s="1"/>
  <c r="K163" i="85"/>
  <c r="C20" i="86" s="1"/>
  <c r="J163" i="85"/>
  <c r="B20" i="86" s="1"/>
  <c r="AG162" i="85"/>
  <c r="AC162" i="85"/>
  <c r="Y162" i="85"/>
  <c r="U162" i="85"/>
  <c r="AG161" i="85"/>
  <c r="AC161" i="85"/>
  <c r="Y161" i="85"/>
  <c r="U161" i="85"/>
  <c r="AG160" i="85"/>
  <c r="AC160" i="85"/>
  <c r="Y160" i="85"/>
  <c r="U160" i="85"/>
  <c r="AG159" i="85"/>
  <c r="AC159" i="85"/>
  <c r="Y159" i="85"/>
  <c r="U159" i="85"/>
  <c r="AG158" i="85"/>
  <c r="AC158" i="85"/>
  <c r="Y158" i="85"/>
  <c r="U158" i="85"/>
  <c r="AG157" i="85"/>
  <c r="AC157" i="85"/>
  <c r="Y157" i="85"/>
  <c r="U157" i="85"/>
  <c r="AG156" i="85"/>
  <c r="AC156" i="85"/>
  <c r="Y156" i="85"/>
  <c r="U156" i="85"/>
  <c r="AG155" i="85"/>
  <c r="AC155" i="85"/>
  <c r="Y155" i="85"/>
  <c r="U155" i="85"/>
  <c r="AG154" i="85"/>
  <c r="AC154" i="85"/>
  <c r="Y154" i="85"/>
  <c r="U154" i="85"/>
  <c r="AG153" i="85"/>
  <c r="AC153" i="85"/>
  <c r="AC163" i="85" s="1"/>
  <c r="R20" i="86" s="1"/>
  <c r="Y153" i="85"/>
  <c r="U153" i="85"/>
  <c r="AF151" i="85"/>
  <c r="U19" i="86" s="1"/>
  <c r="AE151" i="85"/>
  <c r="T19" i="86" s="1"/>
  <c r="AD151" i="85"/>
  <c r="S19" i="86" s="1"/>
  <c r="AB151" i="85"/>
  <c r="Q19" i="86" s="1"/>
  <c r="AA151" i="85"/>
  <c r="P19" i="86" s="1"/>
  <c r="Z151" i="85"/>
  <c r="O19" i="86" s="1"/>
  <c r="X151" i="85"/>
  <c r="M19" i="86" s="1"/>
  <c r="W151" i="85"/>
  <c r="L19" i="86" s="1"/>
  <c r="V151" i="85"/>
  <c r="K19" i="86" s="1"/>
  <c r="T151" i="85"/>
  <c r="I19" i="86" s="1"/>
  <c r="S151" i="85"/>
  <c r="H19" i="86" s="1"/>
  <c r="R151" i="85"/>
  <c r="G19" i="86" s="1"/>
  <c r="O151" i="85"/>
  <c r="F19" i="86" s="1"/>
  <c r="N151" i="85"/>
  <c r="E19" i="86" s="1"/>
  <c r="M151" i="85"/>
  <c r="D19" i="86" s="1"/>
  <c r="K151" i="85"/>
  <c r="C19" i="86" s="1"/>
  <c r="J151" i="85"/>
  <c r="B19" i="86" s="1"/>
  <c r="AG150" i="85"/>
  <c r="AC150" i="85"/>
  <c r="Y150" i="85"/>
  <c r="U150" i="85"/>
  <c r="AG149" i="85"/>
  <c r="AC149" i="85"/>
  <c r="Y149" i="85"/>
  <c r="U149" i="85"/>
  <c r="AG148" i="85"/>
  <c r="AC148" i="85"/>
  <c r="Y148" i="85"/>
  <c r="U148" i="85"/>
  <c r="AG147" i="85"/>
  <c r="AC147" i="85"/>
  <c r="Y147" i="85"/>
  <c r="U147" i="85"/>
  <c r="AG146" i="85"/>
  <c r="AC146" i="85"/>
  <c r="Y146" i="85"/>
  <c r="U146" i="85"/>
  <c r="AG145" i="85"/>
  <c r="AC145" i="85"/>
  <c r="Y145" i="85"/>
  <c r="U145" i="85"/>
  <c r="AG144" i="85"/>
  <c r="AC144" i="85"/>
  <c r="Y144" i="85"/>
  <c r="U144" i="85"/>
  <c r="AG143" i="85"/>
  <c r="AC143" i="85"/>
  <c r="Y143" i="85"/>
  <c r="U143" i="85"/>
  <c r="AG142" i="85"/>
  <c r="AC142" i="85"/>
  <c r="Y142" i="85"/>
  <c r="U142" i="85"/>
  <c r="AG141" i="85"/>
  <c r="AC141" i="85"/>
  <c r="Y141" i="85"/>
  <c r="Y151" i="85" s="1"/>
  <c r="N19" i="86" s="1"/>
  <c r="U141" i="85"/>
  <c r="AF139" i="85"/>
  <c r="U18" i="86" s="1"/>
  <c r="AE139" i="85"/>
  <c r="T18" i="86" s="1"/>
  <c r="AD139" i="85"/>
  <c r="S18" i="86" s="1"/>
  <c r="AB139" i="85"/>
  <c r="Q18" i="86" s="1"/>
  <c r="AA139" i="85"/>
  <c r="P18" i="86" s="1"/>
  <c r="Z139" i="85"/>
  <c r="O18" i="86" s="1"/>
  <c r="X139" i="85"/>
  <c r="M18" i="86" s="1"/>
  <c r="W139" i="85"/>
  <c r="L18" i="86" s="1"/>
  <c r="V139" i="85"/>
  <c r="K18" i="86" s="1"/>
  <c r="T139" i="85"/>
  <c r="I18" i="86" s="1"/>
  <c r="S139" i="85"/>
  <c r="H18" i="86" s="1"/>
  <c r="R139" i="85"/>
  <c r="G18" i="86" s="1"/>
  <c r="O139" i="85"/>
  <c r="F18" i="86" s="1"/>
  <c r="N139" i="85"/>
  <c r="E18" i="86" s="1"/>
  <c r="M139" i="85"/>
  <c r="D18" i="86" s="1"/>
  <c r="AG138" i="85"/>
  <c r="AC138" i="85"/>
  <c r="Y138" i="85"/>
  <c r="U138" i="85"/>
  <c r="AG137" i="85"/>
  <c r="AC137" i="85"/>
  <c r="Y137" i="85"/>
  <c r="U137" i="85"/>
  <c r="AG136" i="85"/>
  <c r="AC136" i="85"/>
  <c r="Y136" i="85"/>
  <c r="U136" i="85"/>
  <c r="AG135" i="85"/>
  <c r="AC135" i="85"/>
  <c r="Y135" i="85"/>
  <c r="U135" i="85"/>
  <c r="AG134" i="85"/>
  <c r="AC134" i="85"/>
  <c r="Y134" i="85"/>
  <c r="U134" i="85"/>
  <c r="AG133" i="85"/>
  <c r="AC133" i="85"/>
  <c r="Y133" i="85"/>
  <c r="U133" i="85"/>
  <c r="AG132" i="85"/>
  <c r="AC132" i="85"/>
  <c r="Y132" i="85"/>
  <c r="U132" i="85"/>
  <c r="AG131" i="85"/>
  <c r="AC131" i="85"/>
  <c r="Y131" i="85"/>
  <c r="U131" i="85"/>
  <c r="AG130" i="85"/>
  <c r="AC130" i="85"/>
  <c r="Y130" i="85"/>
  <c r="U130" i="85"/>
  <c r="AG129" i="85"/>
  <c r="AC129" i="85"/>
  <c r="Y129" i="85"/>
  <c r="Y139" i="85" s="1"/>
  <c r="N18" i="86" s="1"/>
  <c r="U129" i="85"/>
  <c r="AF127" i="85"/>
  <c r="U17" i="86" s="1"/>
  <c r="AE127" i="85"/>
  <c r="T17" i="86" s="1"/>
  <c r="AD127" i="85"/>
  <c r="S17" i="86" s="1"/>
  <c r="AB127" i="85"/>
  <c r="Q17" i="86" s="1"/>
  <c r="AA127" i="85"/>
  <c r="P17" i="86" s="1"/>
  <c r="Z127" i="85"/>
  <c r="O17" i="86" s="1"/>
  <c r="X127" i="85"/>
  <c r="M17" i="86" s="1"/>
  <c r="W127" i="85"/>
  <c r="L17" i="86" s="1"/>
  <c r="V127" i="85"/>
  <c r="K17" i="86" s="1"/>
  <c r="T127" i="85"/>
  <c r="I17" i="86" s="1"/>
  <c r="S127" i="85"/>
  <c r="H17" i="86" s="1"/>
  <c r="R127" i="85"/>
  <c r="G17" i="86" s="1"/>
  <c r="O127" i="85"/>
  <c r="F17" i="86" s="1"/>
  <c r="N127" i="85"/>
  <c r="E17" i="86" s="1"/>
  <c r="M127" i="85"/>
  <c r="D17" i="86" s="1"/>
  <c r="K127" i="85"/>
  <c r="C17" i="86" s="1"/>
  <c r="J127" i="85"/>
  <c r="B17" i="86" s="1"/>
  <c r="AG126" i="85"/>
  <c r="AC126" i="85"/>
  <c r="Y126" i="85"/>
  <c r="U126" i="85"/>
  <c r="AG125" i="85"/>
  <c r="AC125" i="85"/>
  <c r="Y125" i="85"/>
  <c r="U125" i="85"/>
  <c r="AG124" i="85"/>
  <c r="AC124" i="85"/>
  <c r="Y124" i="85"/>
  <c r="U124" i="85"/>
  <c r="AG123" i="85"/>
  <c r="AC123" i="85"/>
  <c r="Y123" i="85"/>
  <c r="U123" i="85"/>
  <c r="AG122" i="85"/>
  <c r="AC122" i="85"/>
  <c r="Y122" i="85"/>
  <c r="U122" i="85"/>
  <c r="AG121" i="85"/>
  <c r="AC121" i="85"/>
  <c r="Y121" i="85"/>
  <c r="U121" i="85"/>
  <c r="AG120" i="85"/>
  <c r="AC120" i="85"/>
  <c r="Y120" i="85"/>
  <c r="U120" i="85"/>
  <c r="AG119" i="85"/>
  <c r="AC119" i="85"/>
  <c r="Y119" i="85"/>
  <c r="U119" i="85"/>
  <c r="AG118" i="85"/>
  <c r="AC118" i="85"/>
  <c r="Y118" i="85"/>
  <c r="U118" i="85"/>
  <c r="AG117" i="85"/>
  <c r="AC117" i="85"/>
  <c r="Y117" i="85"/>
  <c r="Y127" i="85" s="1"/>
  <c r="N17" i="86" s="1"/>
  <c r="U117" i="85"/>
  <c r="AF115" i="85"/>
  <c r="U16" i="86" s="1"/>
  <c r="AE115" i="85"/>
  <c r="T16" i="86" s="1"/>
  <c r="AD115" i="85"/>
  <c r="S16" i="86" s="1"/>
  <c r="AB115" i="85"/>
  <c r="Q16" i="86" s="1"/>
  <c r="AA115" i="85"/>
  <c r="P16" i="86" s="1"/>
  <c r="Z115" i="85"/>
  <c r="O16" i="86" s="1"/>
  <c r="X115" i="85"/>
  <c r="M16" i="86" s="1"/>
  <c r="W115" i="85"/>
  <c r="L16" i="86" s="1"/>
  <c r="V115" i="85"/>
  <c r="K16" i="86" s="1"/>
  <c r="T115" i="85"/>
  <c r="I16" i="86" s="1"/>
  <c r="S115" i="85"/>
  <c r="H16" i="86" s="1"/>
  <c r="R115" i="85"/>
  <c r="G16" i="86" s="1"/>
  <c r="O115" i="85"/>
  <c r="F16" i="86" s="1"/>
  <c r="N115" i="85"/>
  <c r="E16" i="86" s="1"/>
  <c r="M115" i="85"/>
  <c r="D16" i="86" s="1"/>
  <c r="K115" i="85"/>
  <c r="C16" i="86" s="1"/>
  <c r="J115" i="85"/>
  <c r="B16" i="86" s="1"/>
  <c r="AG114" i="85"/>
  <c r="AC114" i="85"/>
  <c r="Y114" i="85"/>
  <c r="U114" i="85"/>
  <c r="AG113" i="85"/>
  <c r="AC113" i="85"/>
  <c r="Y113" i="85"/>
  <c r="U113" i="85"/>
  <c r="AG112" i="85"/>
  <c r="AC112" i="85"/>
  <c r="Y112" i="85"/>
  <c r="U112" i="85"/>
  <c r="AG111" i="85"/>
  <c r="AC111" i="85"/>
  <c r="Y111" i="85"/>
  <c r="U111" i="85"/>
  <c r="AG110" i="85"/>
  <c r="AC110" i="85"/>
  <c r="Y110" i="85"/>
  <c r="U110" i="85"/>
  <c r="AG109" i="85"/>
  <c r="AC109" i="85"/>
  <c r="Y109" i="85"/>
  <c r="U109" i="85"/>
  <c r="AG108" i="85"/>
  <c r="AC108" i="85"/>
  <c r="Y108" i="85"/>
  <c r="U108" i="85"/>
  <c r="AG107" i="85"/>
  <c r="AC107" i="85"/>
  <c r="Y107" i="85"/>
  <c r="U107" i="85"/>
  <c r="AG106" i="85"/>
  <c r="AC106" i="85"/>
  <c r="Y106" i="85"/>
  <c r="U106" i="85"/>
  <c r="AG105" i="85"/>
  <c r="AC105" i="85"/>
  <c r="Y105" i="85"/>
  <c r="U105" i="85"/>
  <c r="AF103" i="85"/>
  <c r="U15" i="86" s="1"/>
  <c r="AE103" i="85"/>
  <c r="T15" i="86" s="1"/>
  <c r="AD103" i="85"/>
  <c r="S15" i="86" s="1"/>
  <c r="AB103" i="85"/>
  <c r="Q15" i="86" s="1"/>
  <c r="AA103" i="85"/>
  <c r="P15" i="86" s="1"/>
  <c r="Z103" i="85"/>
  <c r="O15" i="86" s="1"/>
  <c r="X103" i="85"/>
  <c r="M15" i="86" s="1"/>
  <c r="W103" i="85"/>
  <c r="L15" i="86" s="1"/>
  <c r="V103" i="85"/>
  <c r="K15" i="86" s="1"/>
  <c r="T103" i="85"/>
  <c r="I15" i="86" s="1"/>
  <c r="S103" i="85"/>
  <c r="H15" i="86" s="1"/>
  <c r="R103" i="85"/>
  <c r="G15" i="86" s="1"/>
  <c r="O103" i="85"/>
  <c r="F15" i="86" s="1"/>
  <c r="N103" i="85"/>
  <c r="E15" i="86" s="1"/>
  <c r="M103" i="85"/>
  <c r="D15" i="86" s="1"/>
  <c r="K103" i="85"/>
  <c r="C15" i="86" s="1"/>
  <c r="J103" i="85"/>
  <c r="B15" i="86" s="1"/>
  <c r="AG102" i="85"/>
  <c r="AC102" i="85"/>
  <c r="Y102" i="85"/>
  <c r="U102" i="85"/>
  <c r="AG101" i="85"/>
  <c r="AC101" i="85"/>
  <c r="Y101" i="85"/>
  <c r="U101" i="85"/>
  <c r="AG100" i="85"/>
  <c r="AC100" i="85"/>
  <c r="Y100" i="85"/>
  <c r="U100" i="85"/>
  <c r="AG99" i="85"/>
  <c r="AC99" i="85"/>
  <c r="Y99" i="85"/>
  <c r="U99" i="85"/>
  <c r="AG98" i="85"/>
  <c r="AC98" i="85"/>
  <c r="Y98" i="85"/>
  <c r="U98" i="85"/>
  <c r="AG97" i="85"/>
  <c r="AC97" i="85"/>
  <c r="Y97" i="85"/>
  <c r="U97" i="85"/>
  <c r="AG96" i="85"/>
  <c r="AC96" i="85"/>
  <c r="Y96" i="85"/>
  <c r="U96" i="85"/>
  <c r="AG95" i="85"/>
  <c r="AC95" i="85"/>
  <c r="Y95" i="85"/>
  <c r="U95" i="85"/>
  <c r="AG94" i="85"/>
  <c r="AC94" i="85"/>
  <c r="Y94" i="85"/>
  <c r="U94" i="85"/>
  <c r="AG93" i="85"/>
  <c r="AC93" i="85"/>
  <c r="AC103" i="85" s="1"/>
  <c r="R15" i="86" s="1"/>
  <c r="Y93" i="85"/>
  <c r="U93" i="85"/>
  <c r="AF91" i="85"/>
  <c r="U14" i="86" s="1"/>
  <c r="AE91" i="85"/>
  <c r="T14" i="86" s="1"/>
  <c r="AD91" i="85"/>
  <c r="S14" i="86" s="1"/>
  <c r="AB91" i="85"/>
  <c r="Q14" i="86" s="1"/>
  <c r="AA91" i="85"/>
  <c r="P14" i="86" s="1"/>
  <c r="Z91" i="85"/>
  <c r="O14" i="86" s="1"/>
  <c r="X91" i="85"/>
  <c r="M14" i="86" s="1"/>
  <c r="W91" i="85"/>
  <c r="L14" i="86" s="1"/>
  <c r="V91" i="85"/>
  <c r="K14" i="86" s="1"/>
  <c r="T91" i="85"/>
  <c r="I14" i="86" s="1"/>
  <c r="S91" i="85"/>
  <c r="H14" i="86" s="1"/>
  <c r="R91" i="85"/>
  <c r="G14" i="86" s="1"/>
  <c r="O91" i="85"/>
  <c r="F14" i="86" s="1"/>
  <c r="N91" i="85"/>
  <c r="E14" i="86" s="1"/>
  <c r="M91" i="85"/>
  <c r="D14" i="86" s="1"/>
  <c r="K91" i="85"/>
  <c r="C14" i="86" s="1"/>
  <c r="J91" i="85"/>
  <c r="B14" i="86" s="1"/>
  <c r="AG90" i="85"/>
  <c r="AC90" i="85"/>
  <c r="Y90" i="85"/>
  <c r="U90" i="85"/>
  <c r="AG89" i="85"/>
  <c r="AC89" i="85"/>
  <c r="Y89" i="85"/>
  <c r="U89" i="85"/>
  <c r="AG88" i="85"/>
  <c r="AC88" i="85"/>
  <c r="Y88" i="85"/>
  <c r="U88" i="85"/>
  <c r="AG87" i="85"/>
  <c r="AC87" i="85"/>
  <c r="Y87" i="85"/>
  <c r="U87" i="85"/>
  <c r="AG86" i="85"/>
  <c r="AC86" i="85"/>
  <c r="Y86" i="85"/>
  <c r="U86" i="85"/>
  <c r="AG85" i="85"/>
  <c r="AC85" i="85"/>
  <c r="Y85" i="85"/>
  <c r="U85" i="85"/>
  <c r="AG84" i="85"/>
  <c r="AC84" i="85"/>
  <c r="Y84" i="85"/>
  <c r="U84" i="85"/>
  <c r="AG83" i="85"/>
  <c r="AC83" i="85"/>
  <c r="Y83" i="85"/>
  <c r="U83" i="85"/>
  <c r="AG82" i="85"/>
  <c r="AC82" i="85"/>
  <c r="Y82" i="85"/>
  <c r="U82" i="85"/>
  <c r="AG81" i="85"/>
  <c r="AC81" i="85"/>
  <c r="Y81" i="85"/>
  <c r="U81" i="85"/>
  <c r="AF79" i="85"/>
  <c r="U13" i="86" s="1"/>
  <c r="AE79" i="85"/>
  <c r="T13" i="86" s="1"/>
  <c r="AD79" i="85"/>
  <c r="S13" i="86" s="1"/>
  <c r="AB79" i="85"/>
  <c r="Q13" i="86" s="1"/>
  <c r="AA79" i="85"/>
  <c r="P13" i="86" s="1"/>
  <c r="Z79" i="85"/>
  <c r="O13" i="86" s="1"/>
  <c r="X79" i="85"/>
  <c r="M13" i="86" s="1"/>
  <c r="W79" i="85"/>
  <c r="L13" i="86" s="1"/>
  <c r="V79" i="85"/>
  <c r="K13" i="86" s="1"/>
  <c r="T79" i="85"/>
  <c r="I13" i="86" s="1"/>
  <c r="S79" i="85"/>
  <c r="H13" i="86" s="1"/>
  <c r="R79" i="85"/>
  <c r="G13" i="86" s="1"/>
  <c r="O79" i="85"/>
  <c r="F13" i="86" s="1"/>
  <c r="N79" i="85"/>
  <c r="E13" i="86" s="1"/>
  <c r="M79" i="85"/>
  <c r="D13" i="86" s="1"/>
  <c r="K79" i="85"/>
  <c r="C13" i="86" s="1"/>
  <c r="J79" i="85"/>
  <c r="B13" i="86" s="1"/>
  <c r="AG78" i="85"/>
  <c r="AC78" i="85"/>
  <c r="Y78" i="85"/>
  <c r="U78" i="85"/>
  <c r="AG77" i="85"/>
  <c r="AC77" i="85"/>
  <c r="Y77" i="85"/>
  <c r="U77" i="85"/>
  <c r="AG76" i="85"/>
  <c r="AC76" i="85"/>
  <c r="Y76" i="85"/>
  <c r="U76" i="85"/>
  <c r="AG75" i="85"/>
  <c r="AC75" i="85"/>
  <c r="Y75" i="85"/>
  <c r="U75" i="85"/>
  <c r="AG74" i="85"/>
  <c r="AC74" i="85"/>
  <c r="Y74" i="85"/>
  <c r="U74" i="85"/>
  <c r="AG73" i="85"/>
  <c r="AC73" i="85"/>
  <c r="Y73" i="85"/>
  <c r="U73" i="85"/>
  <c r="AG72" i="85"/>
  <c r="AC72" i="85"/>
  <c r="Y72" i="85"/>
  <c r="U72" i="85"/>
  <c r="AG71" i="85"/>
  <c r="AC71" i="85"/>
  <c r="Y71" i="85"/>
  <c r="U71" i="85"/>
  <c r="AG70" i="85"/>
  <c r="AC70" i="85"/>
  <c r="Y70" i="85"/>
  <c r="U70" i="85"/>
  <c r="AG69" i="85"/>
  <c r="AG79" i="85" s="1"/>
  <c r="V13" i="86" s="1"/>
  <c r="AC69" i="85"/>
  <c r="Y69" i="85"/>
  <c r="Y79" i="85" s="1"/>
  <c r="N13" i="86" s="1"/>
  <c r="U69" i="85"/>
  <c r="AF67" i="85"/>
  <c r="U12" i="86" s="1"/>
  <c r="AE67" i="85"/>
  <c r="T12" i="86" s="1"/>
  <c r="AD67" i="85"/>
  <c r="S12" i="86" s="1"/>
  <c r="AB67" i="85"/>
  <c r="Q12" i="86" s="1"/>
  <c r="AA67" i="85"/>
  <c r="P12" i="86" s="1"/>
  <c r="Z67" i="85"/>
  <c r="O12" i="86" s="1"/>
  <c r="X67" i="85"/>
  <c r="M12" i="86" s="1"/>
  <c r="W67" i="85"/>
  <c r="L12" i="86" s="1"/>
  <c r="V67" i="85"/>
  <c r="K12" i="86" s="1"/>
  <c r="T67" i="85"/>
  <c r="I12" i="86" s="1"/>
  <c r="S67" i="85"/>
  <c r="H12" i="86" s="1"/>
  <c r="R67" i="85"/>
  <c r="G12" i="86" s="1"/>
  <c r="O67" i="85"/>
  <c r="F12" i="86" s="1"/>
  <c r="N67" i="85"/>
  <c r="E12" i="86" s="1"/>
  <c r="M67" i="85"/>
  <c r="D12" i="86" s="1"/>
  <c r="K67" i="85"/>
  <c r="C12" i="86" s="1"/>
  <c r="J67" i="85"/>
  <c r="B12" i="86" s="1"/>
  <c r="AG66" i="85"/>
  <c r="AC66" i="85"/>
  <c r="Y66" i="85"/>
  <c r="U66" i="85"/>
  <c r="AG65" i="85"/>
  <c r="AC65" i="85"/>
  <c r="Y65" i="85"/>
  <c r="U65" i="85"/>
  <c r="AG64" i="85"/>
  <c r="AC64" i="85"/>
  <c r="Y64" i="85"/>
  <c r="U64" i="85"/>
  <c r="AG63" i="85"/>
  <c r="AC63" i="85"/>
  <c r="Y63" i="85"/>
  <c r="U63" i="85"/>
  <c r="AG62" i="85"/>
  <c r="AC62" i="85"/>
  <c r="Y62" i="85"/>
  <c r="U62" i="85"/>
  <c r="AG61" i="85"/>
  <c r="AC61" i="85"/>
  <c r="Y61" i="85"/>
  <c r="U61" i="85"/>
  <c r="AG60" i="85"/>
  <c r="AC60" i="85"/>
  <c r="Y60" i="85"/>
  <c r="U60" i="85"/>
  <c r="AG59" i="85"/>
  <c r="AC59" i="85"/>
  <c r="Y59" i="85"/>
  <c r="U59" i="85"/>
  <c r="AG58" i="85"/>
  <c r="AC58" i="85"/>
  <c r="Y58" i="85"/>
  <c r="U58" i="85"/>
  <c r="AG57" i="85"/>
  <c r="AC57" i="85"/>
  <c r="AC67" i="85" s="1"/>
  <c r="R12" i="86" s="1"/>
  <c r="Y57" i="85"/>
  <c r="U57" i="85"/>
  <c r="AF55" i="85"/>
  <c r="U11" i="86" s="1"/>
  <c r="AE55" i="85"/>
  <c r="T11" i="86" s="1"/>
  <c r="AD55" i="85"/>
  <c r="S11" i="86" s="1"/>
  <c r="AB55" i="85"/>
  <c r="Q11" i="86" s="1"/>
  <c r="AA55" i="85"/>
  <c r="P11" i="86" s="1"/>
  <c r="Z55" i="85"/>
  <c r="O11" i="86" s="1"/>
  <c r="X55" i="85"/>
  <c r="M11" i="86" s="1"/>
  <c r="W55" i="85"/>
  <c r="L11" i="86" s="1"/>
  <c r="V55" i="85"/>
  <c r="K11" i="86" s="1"/>
  <c r="T55" i="85"/>
  <c r="I11" i="86" s="1"/>
  <c r="S55" i="85"/>
  <c r="H11" i="86" s="1"/>
  <c r="R55" i="85"/>
  <c r="G11" i="86" s="1"/>
  <c r="O55" i="85"/>
  <c r="F11" i="86" s="1"/>
  <c r="N55" i="85"/>
  <c r="E11" i="86" s="1"/>
  <c r="M55" i="85"/>
  <c r="D11" i="86" s="1"/>
  <c r="K55" i="85"/>
  <c r="J55" i="85"/>
  <c r="B11" i="86" s="1"/>
  <c r="AG54" i="85"/>
  <c r="AC54" i="85"/>
  <c r="Y54" i="85"/>
  <c r="U54" i="85"/>
  <c r="AG53" i="85"/>
  <c r="AC53" i="85"/>
  <c r="Y53" i="85"/>
  <c r="U53" i="85"/>
  <c r="AG52" i="85"/>
  <c r="AC52" i="85"/>
  <c r="Y52" i="85"/>
  <c r="U52" i="85"/>
  <c r="AG51" i="85"/>
  <c r="AC51" i="85"/>
  <c r="Y51" i="85"/>
  <c r="U51" i="85"/>
  <c r="AG50" i="85"/>
  <c r="AC50" i="85"/>
  <c r="Y50" i="85"/>
  <c r="U50" i="85"/>
  <c r="AG49" i="85"/>
  <c r="AC49" i="85"/>
  <c r="Y49" i="85"/>
  <c r="U49" i="85"/>
  <c r="AG48" i="85"/>
  <c r="AC48" i="85"/>
  <c r="Y48" i="85"/>
  <c r="U48" i="85"/>
  <c r="AG47" i="85"/>
  <c r="AC47" i="85"/>
  <c r="Y47" i="85"/>
  <c r="U47" i="85"/>
  <c r="AG46" i="85"/>
  <c r="AC46" i="85"/>
  <c r="Y46" i="85"/>
  <c r="U46" i="85"/>
  <c r="AG45" i="85"/>
  <c r="AC45" i="85"/>
  <c r="AC55" i="85" s="1"/>
  <c r="R11" i="86" s="1"/>
  <c r="Y45" i="85"/>
  <c r="U45" i="85"/>
  <c r="AF43" i="85"/>
  <c r="U10" i="86" s="1"/>
  <c r="AE43" i="85"/>
  <c r="T10" i="86" s="1"/>
  <c r="AD43" i="85"/>
  <c r="S10" i="86" s="1"/>
  <c r="AB43" i="85"/>
  <c r="Q10" i="86" s="1"/>
  <c r="AA43" i="85"/>
  <c r="P10" i="86" s="1"/>
  <c r="Z43" i="85"/>
  <c r="O10" i="86" s="1"/>
  <c r="X43" i="85"/>
  <c r="M10" i="86" s="1"/>
  <c r="W43" i="85"/>
  <c r="L10" i="86" s="1"/>
  <c r="V43" i="85"/>
  <c r="K10" i="86" s="1"/>
  <c r="T43" i="85"/>
  <c r="I10" i="86" s="1"/>
  <c r="S43" i="85"/>
  <c r="H10" i="86" s="1"/>
  <c r="R43" i="85"/>
  <c r="G10" i="86" s="1"/>
  <c r="O43" i="85"/>
  <c r="F10" i="86" s="1"/>
  <c r="N43" i="85"/>
  <c r="E10" i="86" s="1"/>
  <c r="M43" i="85"/>
  <c r="D10" i="86" s="1"/>
  <c r="K43" i="85"/>
  <c r="C10" i="86" s="1"/>
  <c r="J43" i="85"/>
  <c r="B10" i="86" s="1"/>
  <c r="AG42" i="85"/>
  <c r="AC42" i="85"/>
  <c r="Y42" i="85"/>
  <c r="U42" i="85"/>
  <c r="AG41" i="85"/>
  <c r="AC41" i="85"/>
  <c r="Y41" i="85"/>
  <c r="U41" i="85"/>
  <c r="AG40" i="85"/>
  <c r="AC40" i="85"/>
  <c r="Y40" i="85"/>
  <c r="U40" i="85"/>
  <c r="AG39" i="85"/>
  <c r="AC39" i="85"/>
  <c r="Y39" i="85"/>
  <c r="U39" i="85"/>
  <c r="AG38" i="85"/>
  <c r="AC38" i="85"/>
  <c r="Y38" i="85"/>
  <c r="U38" i="85"/>
  <c r="AG37" i="85"/>
  <c r="AC37" i="85"/>
  <c r="Y37" i="85"/>
  <c r="U37" i="85"/>
  <c r="AG36" i="85"/>
  <c r="AC36" i="85"/>
  <c r="Y36" i="85"/>
  <c r="U36" i="85"/>
  <c r="AG35" i="85"/>
  <c r="AC35" i="85"/>
  <c r="Y35" i="85"/>
  <c r="U35" i="85"/>
  <c r="AG34" i="85"/>
  <c r="AC34" i="85"/>
  <c r="Y34" i="85"/>
  <c r="U34" i="85"/>
  <c r="AG33" i="85"/>
  <c r="AC33" i="85"/>
  <c r="Y33" i="85"/>
  <c r="Y43" i="85" s="1"/>
  <c r="N10" i="86" s="1"/>
  <c r="U33" i="85"/>
  <c r="AF31" i="85"/>
  <c r="U9" i="86" s="1"/>
  <c r="AE31" i="85"/>
  <c r="T9" i="86" s="1"/>
  <c r="AD31" i="85"/>
  <c r="S9" i="86" s="1"/>
  <c r="AB31" i="85"/>
  <c r="Q9" i="86" s="1"/>
  <c r="AA31" i="85"/>
  <c r="P9" i="86" s="1"/>
  <c r="Z31" i="85"/>
  <c r="O9" i="86" s="1"/>
  <c r="X31" i="85"/>
  <c r="M9" i="86" s="1"/>
  <c r="W31" i="85"/>
  <c r="L9" i="86" s="1"/>
  <c r="V31" i="85"/>
  <c r="K9" i="86" s="1"/>
  <c r="T31" i="85"/>
  <c r="I9" i="86" s="1"/>
  <c r="S31" i="85"/>
  <c r="H9" i="86" s="1"/>
  <c r="R31" i="85"/>
  <c r="G9" i="86" s="1"/>
  <c r="O31" i="85"/>
  <c r="F9" i="86" s="1"/>
  <c r="N31" i="85"/>
  <c r="E9" i="86" s="1"/>
  <c r="M31" i="85"/>
  <c r="D9" i="86" s="1"/>
  <c r="K31" i="85"/>
  <c r="C9" i="86" s="1"/>
  <c r="J31" i="85"/>
  <c r="B9" i="86" s="1"/>
  <c r="AG30" i="85"/>
  <c r="AC30" i="85"/>
  <c r="Y30" i="85"/>
  <c r="U30" i="85"/>
  <c r="AG29" i="85"/>
  <c r="AC29" i="85"/>
  <c r="Y29" i="85"/>
  <c r="U29" i="85"/>
  <c r="AG28" i="85"/>
  <c r="AC28" i="85"/>
  <c r="Y28" i="85"/>
  <c r="U28" i="85"/>
  <c r="AG27" i="85"/>
  <c r="AC27" i="85"/>
  <c r="Y27" i="85"/>
  <c r="U27" i="85"/>
  <c r="AG26" i="85"/>
  <c r="AC26" i="85"/>
  <c r="Y26" i="85"/>
  <c r="U26" i="85"/>
  <c r="AG25" i="85"/>
  <c r="AC25" i="85"/>
  <c r="Y25" i="85"/>
  <c r="U25" i="85"/>
  <c r="AG24" i="85"/>
  <c r="AC24" i="85"/>
  <c r="Y24" i="85"/>
  <c r="U24" i="85"/>
  <c r="AG23" i="85"/>
  <c r="AC23" i="85"/>
  <c r="Y23" i="85"/>
  <c r="U23" i="85"/>
  <c r="AG22" i="85"/>
  <c r="AC22" i="85"/>
  <c r="Y22" i="85"/>
  <c r="U22" i="85"/>
  <c r="AG21" i="85"/>
  <c r="AC21" i="85"/>
  <c r="Y21" i="85"/>
  <c r="Y31" i="85" s="1"/>
  <c r="N9" i="86" s="1"/>
  <c r="U21" i="85"/>
  <c r="AF19" i="85"/>
  <c r="U8" i="86" s="1"/>
  <c r="AE19" i="85"/>
  <c r="AD19" i="85"/>
  <c r="S8" i="86" s="1"/>
  <c r="AB19" i="85"/>
  <c r="AA19" i="85"/>
  <c r="P8" i="86" s="1"/>
  <c r="Z19" i="85"/>
  <c r="O8" i="86" s="1"/>
  <c r="X19" i="85"/>
  <c r="M8" i="86" s="1"/>
  <c r="W19" i="85"/>
  <c r="V19" i="85"/>
  <c r="K8" i="86" s="1"/>
  <c r="T19" i="85"/>
  <c r="I8" i="86" s="1"/>
  <c r="S19" i="85"/>
  <c r="H8" i="86" s="1"/>
  <c r="R19" i="85"/>
  <c r="G8" i="86" s="1"/>
  <c r="O19" i="85"/>
  <c r="F8" i="86" s="1"/>
  <c r="N19" i="85"/>
  <c r="E8" i="86" s="1"/>
  <c r="M19" i="85"/>
  <c r="K19" i="85"/>
  <c r="C8" i="86" s="1"/>
  <c r="J19" i="85"/>
  <c r="B8" i="86" s="1"/>
  <c r="AG18" i="85"/>
  <c r="AC18" i="85"/>
  <c r="Y18" i="85"/>
  <c r="U18" i="85"/>
  <c r="AG17" i="85"/>
  <c r="AC17" i="85"/>
  <c r="Y17" i="85"/>
  <c r="U17" i="85"/>
  <c r="AG16" i="85"/>
  <c r="AC16" i="85"/>
  <c r="Y16" i="85"/>
  <c r="U16" i="85"/>
  <c r="AG15" i="85"/>
  <c r="AC15" i="85"/>
  <c r="Y15" i="85"/>
  <c r="U15" i="85"/>
  <c r="AG14" i="85"/>
  <c r="AC14" i="85"/>
  <c r="Y14" i="85"/>
  <c r="U14" i="85"/>
  <c r="AG13" i="85"/>
  <c r="AC13" i="85"/>
  <c r="Y13" i="85"/>
  <c r="U13" i="85"/>
  <c r="AG12" i="85"/>
  <c r="AC12" i="85"/>
  <c r="Y12" i="85"/>
  <c r="U12" i="85"/>
  <c r="AG11" i="85"/>
  <c r="AC11" i="85"/>
  <c r="Y11" i="85"/>
  <c r="U11" i="85"/>
  <c r="AG10" i="85"/>
  <c r="AC10" i="85"/>
  <c r="Y10" i="85"/>
  <c r="U10" i="85"/>
  <c r="AG9" i="85"/>
  <c r="AC9" i="85"/>
  <c r="Y9" i="85"/>
  <c r="U9" i="85"/>
  <c r="C18" i="83"/>
  <c r="B18" i="83"/>
  <c r="Y17" i="83"/>
  <c r="A5" i="83"/>
  <c r="A24" i="83" s="1"/>
  <c r="A3" i="83"/>
  <c r="A1" i="83"/>
  <c r="A191" i="82"/>
  <c r="AF190" i="82"/>
  <c r="U23" i="83" s="1"/>
  <c r="AE190" i="82"/>
  <c r="T23" i="83" s="1"/>
  <c r="AD190" i="82"/>
  <c r="S23" i="83" s="1"/>
  <c r="AB190" i="82"/>
  <c r="Q23" i="83" s="1"/>
  <c r="AA190" i="82"/>
  <c r="P23" i="83" s="1"/>
  <c r="Z190" i="82"/>
  <c r="O23" i="83" s="1"/>
  <c r="X190" i="82"/>
  <c r="M23" i="83" s="1"/>
  <c r="W190" i="82"/>
  <c r="L23" i="83" s="1"/>
  <c r="V190" i="82"/>
  <c r="K23" i="83" s="1"/>
  <c r="T190" i="82"/>
  <c r="I23" i="83" s="1"/>
  <c r="S190" i="82"/>
  <c r="H23" i="83" s="1"/>
  <c r="R190" i="82"/>
  <c r="G23" i="83" s="1"/>
  <c r="O190" i="82"/>
  <c r="F23" i="83" s="1"/>
  <c r="N190" i="82"/>
  <c r="E23" i="83" s="1"/>
  <c r="M190" i="82"/>
  <c r="D23" i="83" s="1"/>
  <c r="K190" i="82"/>
  <c r="C23" i="83" s="1"/>
  <c r="B23" i="83"/>
  <c r="AG189" i="82"/>
  <c r="AC189" i="82"/>
  <c r="Y189" i="82"/>
  <c r="Y190" i="82" s="1"/>
  <c r="N23" i="83" s="1"/>
  <c r="U189" i="82"/>
  <c r="U190" i="82" s="1"/>
  <c r="J23" i="83" s="1"/>
  <c r="AF187" i="82"/>
  <c r="U22" i="83" s="1"/>
  <c r="AE187" i="82"/>
  <c r="T22" i="83" s="1"/>
  <c r="AD187" i="82"/>
  <c r="S22" i="83" s="1"/>
  <c r="AB187" i="82"/>
  <c r="Q22" i="83" s="1"/>
  <c r="AA187" i="82"/>
  <c r="P22" i="83" s="1"/>
  <c r="Z187" i="82"/>
  <c r="O22" i="83" s="1"/>
  <c r="X187" i="82"/>
  <c r="M22" i="83" s="1"/>
  <c r="W187" i="82"/>
  <c r="L22" i="83" s="1"/>
  <c r="V187" i="82"/>
  <c r="K22" i="83" s="1"/>
  <c r="T187" i="82"/>
  <c r="I22" i="83" s="1"/>
  <c r="S187" i="82"/>
  <c r="H22" i="83" s="1"/>
  <c r="R187" i="82"/>
  <c r="G22" i="83" s="1"/>
  <c r="O187" i="82"/>
  <c r="F22" i="83" s="1"/>
  <c r="N187" i="82"/>
  <c r="E22" i="83" s="1"/>
  <c r="M187" i="82"/>
  <c r="D22" i="83" s="1"/>
  <c r="K187" i="82"/>
  <c r="C22" i="83" s="1"/>
  <c r="J187" i="82"/>
  <c r="B22" i="83" s="1"/>
  <c r="AG186" i="82"/>
  <c r="AC186" i="82"/>
  <c r="Y186" i="82"/>
  <c r="U186" i="82"/>
  <c r="AG185" i="82"/>
  <c r="AC185" i="82"/>
  <c r="Y185" i="82"/>
  <c r="U185" i="82"/>
  <c r="AG184" i="82"/>
  <c r="AC184" i="82"/>
  <c r="Y184" i="82"/>
  <c r="U184" i="82"/>
  <c r="AG183" i="82"/>
  <c r="AC183" i="82"/>
  <c r="Y183" i="82"/>
  <c r="U183" i="82"/>
  <c r="AG182" i="82"/>
  <c r="AC182" i="82"/>
  <c r="Y182" i="82"/>
  <c r="U182" i="82"/>
  <c r="AG181" i="82"/>
  <c r="AC181" i="82"/>
  <c r="Y181" i="82"/>
  <c r="U181" i="82"/>
  <c r="AG180" i="82"/>
  <c r="AC180" i="82"/>
  <c r="Y180" i="82"/>
  <c r="U180" i="82"/>
  <c r="AG179" i="82"/>
  <c r="AC179" i="82"/>
  <c r="Y179" i="82"/>
  <c r="U179" i="82"/>
  <c r="AG178" i="82"/>
  <c r="AC178" i="82"/>
  <c r="Y178" i="82"/>
  <c r="U178" i="82"/>
  <c r="AG177" i="82"/>
  <c r="AC177" i="82"/>
  <c r="Y177" i="82"/>
  <c r="U177" i="82"/>
  <c r="AF175" i="82"/>
  <c r="U21" i="83" s="1"/>
  <c r="AE175" i="82"/>
  <c r="T21" i="83" s="1"/>
  <c r="AD175" i="82"/>
  <c r="S21" i="83" s="1"/>
  <c r="AB175" i="82"/>
  <c r="Q21" i="83" s="1"/>
  <c r="AA175" i="82"/>
  <c r="P21" i="83" s="1"/>
  <c r="Z175" i="82"/>
  <c r="O21" i="83" s="1"/>
  <c r="X175" i="82"/>
  <c r="M21" i="83" s="1"/>
  <c r="W175" i="82"/>
  <c r="L21" i="83" s="1"/>
  <c r="V175" i="82"/>
  <c r="K21" i="83" s="1"/>
  <c r="T175" i="82"/>
  <c r="I21" i="83" s="1"/>
  <c r="S175" i="82"/>
  <c r="H21" i="83" s="1"/>
  <c r="R175" i="82"/>
  <c r="G21" i="83" s="1"/>
  <c r="O175" i="82"/>
  <c r="F21" i="83" s="1"/>
  <c r="N175" i="82"/>
  <c r="E21" i="83" s="1"/>
  <c r="M175" i="82"/>
  <c r="D21" i="83" s="1"/>
  <c r="K175" i="82"/>
  <c r="C21" i="83" s="1"/>
  <c r="J175" i="82"/>
  <c r="B21" i="83" s="1"/>
  <c r="AG174" i="82"/>
  <c r="AC174" i="82"/>
  <c r="Y174" i="82"/>
  <c r="U174" i="82"/>
  <c r="AG173" i="82"/>
  <c r="AC173" i="82"/>
  <c r="Y173" i="82"/>
  <c r="U173" i="82"/>
  <c r="AG172" i="82"/>
  <c r="AC172" i="82"/>
  <c r="Y172" i="82"/>
  <c r="U172" i="82"/>
  <c r="AG171" i="82"/>
  <c r="AC171" i="82"/>
  <c r="Y171" i="82"/>
  <c r="U171" i="82"/>
  <c r="AG170" i="82"/>
  <c r="AC170" i="82"/>
  <c r="Y170" i="82"/>
  <c r="U170" i="82"/>
  <c r="AG169" i="82"/>
  <c r="AC169" i="82"/>
  <c r="Y169" i="82"/>
  <c r="U169" i="82"/>
  <c r="AG168" i="82"/>
  <c r="AC168" i="82"/>
  <c r="Y168" i="82"/>
  <c r="U168" i="82"/>
  <c r="AG167" i="82"/>
  <c r="AC167" i="82"/>
  <c r="Y167" i="82"/>
  <c r="U167" i="82"/>
  <c r="AG166" i="82"/>
  <c r="AC166" i="82"/>
  <c r="Y166" i="82"/>
  <c r="U166" i="82"/>
  <c r="AG165" i="82"/>
  <c r="AC165" i="82"/>
  <c r="AC175" i="82" s="1"/>
  <c r="R21" i="83" s="1"/>
  <c r="Y165" i="82"/>
  <c r="U165" i="82"/>
  <c r="AF163" i="82"/>
  <c r="U20" i="83" s="1"/>
  <c r="AE163" i="82"/>
  <c r="T20" i="83" s="1"/>
  <c r="AD163" i="82"/>
  <c r="S20" i="83" s="1"/>
  <c r="AB163" i="82"/>
  <c r="Q20" i="83" s="1"/>
  <c r="AA163" i="82"/>
  <c r="P20" i="83" s="1"/>
  <c r="Z163" i="82"/>
  <c r="O20" i="83" s="1"/>
  <c r="X163" i="82"/>
  <c r="M20" i="83" s="1"/>
  <c r="W163" i="82"/>
  <c r="L20" i="83" s="1"/>
  <c r="V163" i="82"/>
  <c r="K20" i="83" s="1"/>
  <c r="T163" i="82"/>
  <c r="I20" i="83" s="1"/>
  <c r="S163" i="82"/>
  <c r="H20" i="83" s="1"/>
  <c r="R163" i="82"/>
  <c r="G20" i="83" s="1"/>
  <c r="O163" i="82"/>
  <c r="F20" i="83" s="1"/>
  <c r="N163" i="82"/>
  <c r="E20" i="83" s="1"/>
  <c r="M163" i="82"/>
  <c r="D20" i="83" s="1"/>
  <c r="K163" i="82"/>
  <c r="C20" i="83" s="1"/>
  <c r="J163" i="82"/>
  <c r="B20" i="83" s="1"/>
  <c r="AG162" i="82"/>
  <c r="AC162" i="82"/>
  <c r="Y162" i="82"/>
  <c r="U162" i="82"/>
  <c r="AG161" i="82"/>
  <c r="AC161" i="82"/>
  <c r="Y161" i="82"/>
  <c r="U161" i="82"/>
  <c r="AG160" i="82"/>
  <c r="AC160" i="82"/>
  <c r="Y160" i="82"/>
  <c r="U160" i="82"/>
  <c r="AG159" i="82"/>
  <c r="AC159" i="82"/>
  <c r="Y159" i="82"/>
  <c r="U159" i="82"/>
  <c r="AG158" i="82"/>
  <c r="AC158" i="82"/>
  <c r="Y158" i="82"/>
  <c r="U158" i="82"/>
  <c r="AG157" i="82"/>
  <c r="AC157" i="82"/>
  <c r="Y157" i="82"/>
  <c r="U157" i="82"/>
  <c r="AG156" i="82"/>
  <c r="AC156" i="82"/>
  <c r="Y156" i="82"/>
  <c r="U156" i="82"/>
  <c r="AG155" i="82"/>
  <c r="AC155" i="82"/>
  <c r="Y155" i="82"/>
  <c r="U155" i="82"/>
  <c r="AG154" i="82"/>
  <c r="AC154" i="82"/>
  <c r="Y154" i="82"/>
  <c r="U154" i="82"/>
  <c r="AG153" i="82"/>
  <c r="AC153" i="82"/>
  <c r="Y153" i="82"/>
  <c r="U153" i="82"/>
  <c r="AF151" i="82"/>
  <c r="U19" i="83" s="1"/>
  <c r="AE151" i="82"/>
  <c r="T19" i="83" s="1"/>
  <c r="AD151" i="82"/>
  <c r="S19" i="83" s="1"/>
  <c r="AB151" i="82"/>
  <c r="Q19" i="83" s="1"/>
  <c r="AA151" i="82"/>
  <c r="P19" i="83" s="1"/>
  <c r="Z151" i="82"/>
  <c r="O19" i="83" s="1"/>
  <c r="X151" i="82"/>
  <c r="M19" i="83" s="1"/>
  <c r="W151" i="82"/>
  <c r="L19" i="83" s="1"/>
  <c r="V151" i="82"/>
  <c r="K19" i="83" s="1"/>
  <c r="T151" i="82"/>
  <c r="I19" i="83" s="1"/>
  <c r="S151" i="82"/>
  <c r="H19" i="83" s="1"/>
  <c r="R151" i="82"/>
  <c r="G19" i="83" s="1"/>
  <c r="O151" i="82"/>
  <c r="F19" i="83" s="1"/>
  <c r="N151" i="82"/>
  <c r="E19" i="83" s="1"/>
  <c r="M151" i="82"/>
  <c r="D19" i="83" s="1"/>
  <c r="K151" i="82"/>
  <c r="C19" i="83" s="1"/>
  <c r="J151" i="82"/>
  <c r="B19" i="83" s="1"/>
  <c r="AG150" i="82"/>
  <c r="AC150" i="82"/>
  <c r="Y150" i="82"/>
  <c r="U150" i="82"/>
  <c r="AG149" i="82"/>
  <c r="AC149" i="82"/>
  <c r="Y149" i="82"/>
  <c r="U149" i="82"/>
  <c r="AG148" i="82"/>
  <c r="AC148" i="82"/>
  <c r="Y148" i="82"/>
  <c r="U148" i="82"/>
  <c r="AG147" i="82"/>
  <c r="AC147" i="82"/>
  <c r="Y147" i="82"/>
  <c r="U147" i="82"/>
  <c r="AG146" i="82"/>
  <c r="AC146" i="82"/>
  <c r="Y146" i="82"/>
  <c r="U146" i="82"/>
  <c r="AG145" i="82"/>
  <c r="AC145" i="82"/>
  <c r="Y145" i="82"/>
  <c r="U145" i="82"/>
  <c r="AG144" i="82"/>
  <c r="AC144" i="82"/>
  <c r="Y144" i="82"/>
  <c r="U144" i="82"/>
  <c r="AG143" i="82"/>
  <c r="AC143" i="82"/>
  <c r="Y143" i="82"/>
  <c r="U143" i="82"/>
  <c r="AG142" i="82"/>
  <c r="AC142" i="82"/>
  <c r="Y142" i="82"/>
  <c r="U142" i="82"/>
  <c r="AG141" i="82"/>
  <c r="AC141" i="82"/>
  <c r="Y141" i="82"/>
  <c r="U141" i="82"/>
  <c r="AF139" i="82"/>
  <c r="U18" i="83" s="1"/>
  <c r="AE139" i="82"/>
  <c r="T18" i="83" s="1"/>
  <c r="AD139" i="82"/>
  <c r="S18" i="83" s="1"/>
  <c r="AB139" i="82"/>
  <c r="Q18" i="83" s="1"/>
  <c r="AA139" i="82"/>
  <c r="P18" i="83" s="1"/>
  <c r="Z139" i="82"/>
  <c r="O18" i="83" s="1"/>
  <c r="X139" i="82"/>
  <c r="M18" i="83" s="1"/>
  <c r="W139" i="82"/>
  <c r="L18" i="83" s="1"/>
  <c r="V139" i="82"/>
  <c r="K18" i="83" s="1"/>
  <c r="T139" i="82"/>
  <c r="I18" i="83" s="1"/>
  <c r="S139" i="82"/>
  <c r="H18" i="83" s="1"/>
  <c r="R139" i="82"/>
  <c r="G18" i="83" s="1"/>
  <c r="O139" i="82"/>
  <c r="F18" i="83" s="1"/>
  <c r="N139" i="82"/>
  <c r="E18" i="83" s="1"/>
  <c r="M139" i="82"/>
  <c r="D18" i="83" s="1"/>
  <c r="AG138" i="82"/>
  <c r="AC138" i="82"/>
  <c r="Y138" i="82"/>
  <c r="U138" i="82"/>
  <c r="AG137" i="82"/>
  <c r="AC137" i="82"/>
  <c r="Y137" i="82"/>
  <c r="U137" i="82"/>
  <c r="AG136" i="82"/>
  <c r="AC136" i="82"/>
  <c r="Y136" i="82"/>
  <c r="U136" i="82"/>
  <c r="AG135" i="82"/>
  <c r="AC135" i="82"/>
  <c r="Y135" i="82"/>
  <c r="U135" i="82"/>
  <c r="AG134" i="82"/>
  <c r="AC134" i="82"/>
  <c r="Y134" i="82"/>
  <c r="U134" i="82"/>
  <c r="AG133" i="82"/>
  <c r="AC133" i="82"/>
  <c r="Y133" i="82"/>
  <c r="U133" i="82"/>
  <c r="AG132" i="82"/>
  <c r="AC132" i="82"/>
  <c r="Y132" i="82"/>
  <c r="U132" i="82"/>
  <c r="AG131" i="82"/>
  <c r="AC131" i="82"/>
  <c r="Y131" i="82"/>
  <c r="U131" i="82"/>
  <c r="AG130" i="82"/>
  <c r="AC130" i="82"/>
  <c r="Y130" i="82"/>
  <c r="U130" i="82"/>
  <c r="AG129" i="82"/>
  <c r="AC129" i="82"/>
  <c r="Y129" i="82"/>
  <c r="U129" i="82"/>
  <c r="AF127" i="82"/>
  <c r="U17" i="83" s="1"/>
  <c r="AE127" i="82"/>
  <c r="T17" i="83" s="1"/>
  <c r="AD127" i="82"/>
  <c r="S17" i="83" s="1"/>
  <c r="AB127" i="82"/>
  <c r="Q17" i="83" s="1"/>
  <c r="AA127" i="82"/>
  <c r="P17" i="83" s="1"/>
  <c r="Z127" i="82"/>
  <c r="O17" i="83" s="1"/>
  <c r="X127" i="82"/>
  <c r="M17" i="83" s="1"/>
  <c r="W127" i="82"/>
  <c r="L17" i="83" s="1"/>
  <c r="V127" i="82"/>
  <c r="K17" i="83" s="1"/>
  <c r="T127" i="82"/>
  <c r="I17" i="83" s="1"/>
  <c r="S127" i="82"/>
  <c r="H17" i="83" s="1"/>
  <c r="R127" i="82"/>
  <c r="G17" i="83" s="1"/>
  <c r="O127" i="82"/>
  <c r="F17" i="83" s="1"/>
  <c r="N127" i="82"/>
  <c r="E17" i="83" s="1"/>
  <c r="M127" i="82"/>
  <c r="D17" i="83" s="1"/>
  <c r="K127" i="82"/>
  <c r="C17" i="83" s="1"/>
  <c r="J127" i="82"/>
  <c r="B17" i="83" s="1"/>
  <c r="AG126" i="82"/>
  <c r="AC126" i="82"/>
  <c r="Y126" i="82"/>
  <c r="U126" i="82"/>
  <c r="AG125" i="82"/>
  <c r="AC125" i="82"/>
  <c r="Y125" i="82"/>
  <c r="U125" i="82"/>
  <c r="AG124" i="82"/>
  <c r="AC124" i="82"/>
  <c r="Y124" i="82"/>
  <c r="U124" i="82"/>
  <c r="AG123" i="82"/>
  <c r="AC123" i="82"/>
  <c r="Y123" i="82"/>
  <c r="U123" i="82"/>
  <c r="AG122" i="82"/>
  <c r="AC122" i="82"/>
  <c r="Y122" i="82"/>
  <c r="U122" i="82"/>
  <c r="AG121" i="82"/>
  <c r="AC121" i="82"/>
  <c r="Y121" i="82"/>
  <c r="U121" i="82"/>
  <c r="AG120" i="82"/>
  <c r="AC120" i="82"/>
  <c r="Y120" i="82"/>
  <c r="U120" i="82"/>
  <c r="AG119" i="82"/>
  <c r="AC119" i="82"/>
  <c r="Y119" i="82"/>
  <c r="U119" i="82"/>
  <c r="AG118" i="82"/>
  <c r="AC118" i="82"/>
  <c r="Y118" i="82"/>
  <c r="U118" i="82"/>
  <c r="AG117" i="82"/>
  <c r="AC117" i="82"/>
  <c r="Y117" i="82"/>
  <c r="U117" i="82"/>
  <c r="AF115" i="82"/>
  <c r="U16" i="83" s="1"/>
  <c r="AE115" i="82"/>
  <c r="T16" i="83" s="1"/>
  <c r="AD115" i="82"/>
  <c r="S16" i="83" s="1"/>
  <c r="AB115" i="82"/>
  <c r="Q16" i="83" s="1"/>
  <c r="AA115" i="82"/>
  <c r="P16" i="83" s="1"/>
  <c r="Z115" i="82"/>
  <c r="O16" i="83" s="1"/>
  <c r="X115" i="82"/>
  <c r="M16" i="83" s="1"/>
  <c r="W115" i="82"/>
  <c r="L16" i="83" s="1"/>
  <c r="V115" i="82"/>
  <c r="K16" i="83" s="1"/>
  <c r="T115" i="82"/>
  <c r="I16" i="83" s="1"/>
  <c r="S115" i="82"/>
  <c r="H16" i="83" s="1"/>
  <c r="R115" i="82"/>
  <c r="G16" i="83" s="1"/>
  <c r="O115" i="82"/>
  <c r="F16" i="83" s="1"/>
  <c r="N115" i="82"/>
  <c r="E16" i="83" s="1"/>
  <c r="M115" i="82"/>
  <c r="D16" i="83" s="1"/>
  <c r="K115" i="82"/>
  <c r="C16" i="83" s="1"/>
  <c r="J115" i="82"/>
  <c r="B16" i="83" s="1"/>
  <c r="AG114" i="82"/>
  <c r="AC114" i="82"/>
  <c r="Y114" i="82"/>
  <c r="U114" i="82"/>
  <c r="AG113" i="82"/>
  <c r="AC113" i="82"/>
  <c r="Y113" i="82"/>
  <c r="U113" i="82"/>
  <c r="AG112" i="82"/>
  <c r="AC112" i="82"/>
  <c r="Y112" i="82"/>
  <c r="U112" i="82"/>
  <c r="AG111" i="82"/>
  <c r="AC111" i="82"/>
  <c r="Y111" i="82"/>
  <c r="U111" i="82"/>
  <c r="AG110" i="82"/>
  <c r="AC110" i="82"/>
  <c r="Y110" i="82"/>
  <c r="U110" i="82"/>
  <c r="AG109" i="82"/>
  <c r="AC109" i="82"/>
  <c r="Y109" i="82"/>
  <c r="U109" i="82"/>
  <c r="AG108" i="82"/>
  <c r="AC108" i="82"/>
  <c r="Y108" i="82"/>
  <c r="U108" i="82"/>
  <c r="AG107" i="82"/>
  <c r="AC107" i="82"/>
  <c r="Y107" i="82"/>
  <c r="U107" i="82"/>
  <c r="AG106" i="82"/>
  <c r="AC106" i="82"/>
  <c r="Y106" i="82"/>
  <c r="U106" i="82"/>
  <c r="AG105" i="82"/>
  <c r="AC105" i="82"/>
  <c r="AC115" i="82" s="1"/>
  <c r="R16" i="83" s="1"/>
  <c r="Y105" i="82"/>
  <c r="U105" i="82"/>
  <c r="AF103" i="82"/>
  <c r="U15" i="83" s="1"/>
  <c r="AE103" i="82"/>
  <c r="T15" i="83" s="1"/>
  <c r="AD103" i="82"/>
  <c r="S15" i="83" s="1"/>
  <c r="AB103" i="82"/>
  <c r="Q15" i="83" s="1"/>
  <c r="AA103" i="82"/>
  <c r="P15" i="83" s="1"/>
  <c r="Z103" i="82"/>
  <c r="O15" i="83" s="1"/>
  <c r="X103" i="82"/>
  <c r="M15" i="83" s="1"/>
  <c r="W103" i="82"/>
  <c r="L15" i="83" s="1"/>
  <c r="V103" i="82"/>
  <c r="K15" i="83" s="1"/>
  <c r="T103" i="82"/>
  <c r="I15" i="83" s="1"/>
  <c r="S103" i="82"/>
  <c r="H15" i="83" s="1"/>
  <c r="R103" i="82"/>
  <c r="G15" i="83" s="1"/>
  <c r="O103" i="82"/>
  <c r="F15" i="83" s="1"/>
  <c r="N103" i="82"/>
  <c r="E15" i="83" s="1"/>
  <c r="M103" i="82"/>
  <c r="D15" i="83" s="1"/>
  <c r="K103" i="82"/>
  <c r="C15" i="83" s="1"/>
  <c r="J103" i="82"/>
  <c r="B15" i="83" s="1"/>
  <c r="AG102" i="82"/>
  <c r="AC102" i="82"/>
  <c r="Y102" i="82"/>
  <c r="U102" i="82"/>
  <c r="AG101" i="82"/>
  <c r="AC101" i="82"/>
  <c r="Y101" i="82"/>
  <c r="U101" i="82"/>
  <c r="AG100" i="82"/>
  <c r="AC100" i="82"/>
  <c r="Y100" i="82"/>
  <c r="U100" i="82"/>
  <c r="AG99" i="82"/>
  <c r="AC99" i="82"/>
  <c r="Y99" i="82"/>
  <c r="U99" i="82"/>
  <c r="AG98" i="82"/>
  <c r="AC98" i="82"/>
  <c r="Y98" i="82"/>
  <c r="U98" i="82"/>
  <c r="AG97" i="82"/>
  <c r="AC97" i="82"/>
  <c r="Y97" i="82"/>
  <c r="U97" i="82"/>
  <c r="AG96" i="82"/>
  <c r="AC96" i="82"/>
  <c r="Y96" i="82"/>
  <c r="U96" i="82"/>
  <c r="AG95" i="82"/>
  <c r="AC95" i="82"/>
  <c r="Y95" i="82"/>
  <c r="U95" i="82"/>
  <c r="AG94" i="82"/>
  <c r="AC94" i="82"/>
  <c r="Y94" i="82"/>
  <c r="U94" i="82"/>
  <c r="AG93" i="82"/>
  <c r="AC93" i="82"/>
  <c r="Y93" i="82"/>
  <c r="U93" i="82"/>
  <c r="AF91" i="82"/>
  <c r="U14" i="83" s="1"/>
  <c r="AE91" i="82"/>
  <c r="T14" i="83" s="1"/>
  <c r="AD91" i="82"/>
  <c r="S14" i="83" s="1"/>
  <c r="AB91" i="82"/>
  <c r="Q14" i="83" s="1"/>
  <c r="AA91" i="82"/>
  <c r="P14" i="83" s="1"/>
  <c r="Z91" i="82"/>
  <c r="O14" i="83" s="1"/>
  <c r="X91" i="82"/>
  <c r="M14" i="83" s="1"/>
  <c r="W91" i="82"/>
  <c r="L14" i="83" s="1"/>
  <c r="V91" i="82"/>
  <c r="K14" i="83" s="1"/>
  <c r="T91" i="82"/>
  <c r="I14" i="83" s="1"/>
  <c r="S91" i="82"/>
  <c r="H14" i="83" s="1"/>
  <c r="R91" i="82"/>
  <c r="G14" i="83" s="1"/>
  <c r="O91" i="82"/>
  <c r="F14" i="83" s="1"/>
  <c r="N91" i="82"/>
  <c r="E14" i="83" s="1"/>
  <c r="M91" i="82"/>
  <c r="D14" i="83" s="1"/>
  <c r="K91" i="82"/>
  <c r="C14" i="83" s="1"/>
  <c r="J91" i="82"/>
  <c r="B14" i="83" s="1"/>
  <c r="AG90" i="82"/>
  <c r="AC90" i="82"/>
  <c r="Y90" i="82"/>
  <c r="U90" i="82"/>
  <c r="AG89" i="82"/>
  <c r="AC89" i="82"/>
  <c r="Y89" i="82"/>
  <c r="U89" i="82"/>
  <c r="AG88" i="82"/>
  <c r="AC88" i="82"/>
  <c r="Y88" i="82"/>
  <c r="U88" i="82"/>
  <c r="AG87" i="82"/>
  <c r="AC87" i="82"/>
  <c r="Y87" i="82"/>
  <c r="U87" i="82"/>
  <c r="AG86" i="82"/>
  <c r="AC86" i="82"/>
  <c r="Y86" i="82"/>
  <c r="U86" i="82"/>
  <c r="AG85" i="82"/>
  <c r="AC85" i="82"/>
  <c r="Y85" i="82"/>
  <c r="U85" i="82"/>
  <c r="AG84" i="82"/>
  <c r="AC84" i="82"/>
  <c r="Y84" i="82"/>
  <c r="U84" i="82"/>
  <c r="AG83" i="82"/>
  <c r="AC83" i="82"/>
  <c r="Y83" i="82"/>
  <c r="U83" i="82"/>
  <c r="AG82" i="82"/>
  <c r="AC82" i="82"/>
  <c r="Y82" i="82"/>
  <c r="U82" i="82"/>
  <c r="AG81" i="82"/>
  <c r="AC81" i="82"/>
  <c r="Y81" i="82"/>
  <c r="U81" i="82"/>
  <c r="AF79" i="82"/>
  <c r="U13" i="83" s="1"/>
  <c r="AE79" i="82"/>
  <c r="T13" i="83" s="1"/>
  <c r="AD79" i="82"/>
  <c r="S13" i="83" s="1"/>
  <c r="AB79" i="82"/>
  <c r="Q13" i="83" s="1"/>
  <c r="AA79" i="82"/>
  <c r="P13" i="83" s="1"/>
  <c r="Z79" i="82"/>
  <c r="O13" i="83" s="1"/>
  <c r="X79" i="82"/>
  <c r="M13" i="83" s="1"/>
  <c r="W79" i="82"/>
  <c r="L13" i="83" s="1"/>
  <c r="V79" i="82"/>
  <c r="K13" i="83" s="1"/>
  <c r="T79" i="82"/>
  <c r="I13" i="83" s="1"/>
  <c r="S79" i="82"/>
  <c r="H13" i="83" s="1"/>
  <c r="R79" i="82"/>
  <c r="G13" i="83" s="1"/>
  <c r="O79" i="82"/>
  <c r="F13" i="83" s="1"/>
  <c r="N79" i="82"/>
  <c r="E13" i="83" s="1"/>
  <c r="M79" i="82"/>
  <c r="D13" i="83" s="1"/>
  <c r="K79" i="82"/>
  <c r="C13" i="83" s="1"/>
  <c r="J79" i="82"/>
  <c r="B13" i="83" s="1"/>
  <c r="AG78" i="82"/>
  <c r="AC78" i="82"/>
  <c r="Y78" i="82"/>
  <c r="U78" i="82"/>
  <c r="AG77" i="82"/>
  <c r="AC77" i="82"/>
  <c r="Y77" i="82"/>
  <c r="U77" i="82"/>
  <c r="AG76" i="82"/>
  <c r="AC76" i="82"/>
  <c r="Y76" i="82"/>
  <c r="U76" i="82"/>
  <c r="AG75" i="82"/>
  <c r="AC75" i="82"/>
  <c r="Y75" i="82"/>
  <c r="U75" i="82"/>
  <c r="AG74" i="82"/>
  <c r="AC74" i="82"/>
  <c r="Y74" i="82"/>
  <c r="U74" i="82"/>
  <c r="AG73" i="82"/>
  <c r="AC73" i="82"/>
  <c r="Y73" i="82"/>
  <c r="U73" i="82"/>
  <c r="AG72" i="82"/>
  <c r="AC72" i="82"/>
  <c r="Y72" i="82"/>
  <c r="U72" i="82"/>
  <c r="AG71" i="82"/>
  <c r="AC71" i="82"/>
  <c r="Y71" i="82"/>
  <c r="U71" i="82"/>
  <c r="AG70" i="82"/>
  <c r="AC70" i="82"/>
  <c r="Y70" i="82"/>
  <c r="U70" i="82"/>
  <c r="AG69" i="82"/>
  <c r="AG79" i="82" s="1"/>
  <c r="V13" i="83" s="1"/>
  <c r="AC69" i="82"/>
  <c r="AC79" i="82" s="1"/>
  <c r="R13" i="83" s="1"/>
  <c r="Y69" i="82"/>
  <c r="Y79" i="82" s="1"/>
  <c r="N13" i="83" s="1"/>
  <c r="U69" i="82"/>
  <c r="U79" i="82" s="1"/>
  <c r="J13" i="83" s="1"/>
  <c r="AF67" i="82"/>
  <c r="U12" i="83" s="1"/>
  <c r="AE67" i="82"/>
  <c r="T12" i="83" s="1"/>
  <c r="AD67" i="82"/>
  <c r="S12" i="83" s="1"/>
  <c r="AB67" i="82"/>
  <c r="Q12" i="83" s="1"/>
  <c r="AA67" i="82"/>
  <c r="P12" i="83" s="1"/>
  <c r="Z67" i="82"/>
  <c r="O12" i="83" s="1"/>
  <c r="X67" i="82"/>
  <c r="M12" i="83" s="1"/>
  <c r="W67" i="82"/>
  <c r="L12" i="83" s="1"/>
  <c r="V67" i="82"/>
  <c r="K12" i="83" s="1"/>
  <c r="T67" i="82"/>
  <c r="I12" i="83" s="1"/>
  <c r="S67" i="82"/>
  <c r="H12" i="83" s="1"/>
  <c r="R67" i="82"/>
  <c r="G12" i="83" s="1"/>
  <c r="O67" i="82"/>
  <c r="F12" i="83" s="1"/>
  <c r="N67" i="82"/>
  <c r="E12" i="83" s="1"/>
  <c r="M67" i="82"/>
  <c r="D12" i="83" s="1"/>
  <c r="K67" i="82"/>
  <c r="C12" i="83" s="1"/>
  <c r="J67" i="82"/>
  <c r="B12" i="83" s="1"/>
  <c r="AG66" i="82"/>
  <c r="AC66" i="82"/>
  <c r="Y66" i="82"/>
  <c r="U66" i="82"/>
  <c r="AG65" i="82"/>
  <c r="AC65" i="82"/>
  <c r="Y65" i="82"/>
  <c r="U65" i="82"/>
  <c r="AG64" i="82"/>
  <c r="AC64" i="82"/>
  <c r="Y64" i="82"/>
  <c r="U64" i="82"/>
  <c r="AG63" i="82"/>
  <c r="AC63" i="82"/>
  <c r="Y63" i="82"/>
  <c r="U63" i="82"/>
  <c r="AG62" i="82"/>
  <c r="AC62" i="82"/>
  <c r="Y62" i="82"/>
  <c r="U62" i="82"/>
  <c r="AG61" i="82"/>
  <c r="AC61" i="82"/>
  <c r="Y61" i="82"/>
  <c r="U61" i="82"/>
  <c r="AG60" i="82"/>
  <c r="AC60" i="82"/>
  <c r="Y60" i="82"/>
  <c r="U60" i="82"/>
  <c r="AG59" i="82"/>
  <c r="AC59" i="82"/>
  <c r="Y59" i="82"/>
  <c r="U59" i="82"/>
  <c r="AG58" i="82"/>
  <c r="AC58" i="82"/>
  <c r="Y58" i="82"/>
  <c r="U58" i="82"/>
  <c r="AG57" i="82"/>
  <c r="AC57" i="82"/>
  <c r="Y57" i="82"/>
  <c r="U57" i="82"/>
  <c r="U67" i="82" s="1"/>
  <c r="J12" i="83" s="1"/>
  <c r="AF55" i="82"/>
  <c r="U11" i="83" s="1"/>
  <c r="AE55" i="82"/>
  <c r="T11" i="83" s="1"/>
  <c r="AD55" i="82"/>
  <c r="S11" i="83" s="1"/>
  <c r="AB55" i="82"/>
  <c r="Q11" i="83" s="1"/>
  <c r="AA55" i="82"/>
  <c r="P11" i="83" s="1"/>
  <c r="Z55" i="82"/>
  <c r="O11" i="83" s="1"/>
  <c r="X55" i="82"/>
  <c r="M11" i="83" s="1"/>
  <c r="W55" i="82"/>
  <c r="L11" i="83" s="1"/>
  <c r="V55" i="82"/>
  <c r="K11" i="83" s="1"/>
  <c r="T55" i="82"/>
  <c r="I11" i="83" s="1"/>
  <c r="S55" i="82"/>
  <c r="H11" i="83" s="1"/>
  <c r="R55" i="82"/>
  <c r="G11" i="83" s="1"/>
  <c r="O55" i="82"/>
  <c r="F11" i="83" s="1"/>
  <c r="N55" i="82"/>
  <c r="E11" i="83" s="1"/>
  <c r="M55" i="82"/>
  <c r="D11" i="83" s="1"/>
  <c r="K55" i="82"/>
  <c r="C11" i="83" s="1"/>
  <c r="J55" i="82"/>
  <c r="B11" i="83" s="1"/>
  <c r="AG54" i="82"/>
  <c r="AC54" i="82"/>
  <c r="Y54" i="82"/>
  <c r="U54" i="82"/>
  <c r="AG53" i="82"/>
  <c r="AC53" i="82"/>
  <c r="Y53" i="82"/>
  <c r="U53" i="82"/>
  <c r="AG52" i="82"/>
  <c r="AC52" i="82"/>
  <c r="Y52" i="82"/>
  <c r="U52" i="82"/>
  <c r="AG51" i="82"/>
  <c r="AC51" i="82"/>
  <c r="Y51" i="82"/>
  <c r="U51" i="82"/>
  <c r="AG50" i="82"/>
  <c r="AC50" i="82"/>
  <c r="Y50" i="82"/>
  <c r="U50" i="82"/>
  <c r="AG49" i="82"/>
  <c r="AC49" i="82"/>
  <c r="Y49" i="82"/>
  <c r="U49" i="82"/>
  <c r="AG48" i="82"/>
  <c r="AC48" i="82"/>
  <c r="Y48" i="82"/>
  <c r="U48" i="82"/>
  <c r="AG47" i="82"/>
  <c r="AC47" i="82"/>
  <c r="Y47" i="82"/>
  <c r="U47" i="82"/>
  <c r="AG46" i="82"/>
  <c r="AC46" i="82"/>
  <c r="Y46" i="82"/>
  <c r="U46" i="82"/>
  <c r="AG45" i="82"/>
  <c r="AC45" i="82"/>
  <c r="Y45" i="82"/>
  <c r="U45" i="82"/>
  <c r="AF43" i="82"/>
  <c r="U10" i="83" s="1"/>
  <c r="AE43" i="82"/>
  <c r="T10" i="83" s="1"/>
  <c r="AD43" i="82"/>
  <c r="S10" i="83" s="1"/>
  <c r="AB43" i="82"/>
  <c r="Q10" i="83" s="1"/>
  <c r="AA43" i="82"/>
  <c r="P10" i="83" s="1"/>
  <c r="Z43" i="82"/>
  <c r="O10" i="83" s="1"/>
  <c r="X43" i="82"/>
  <c r="M10" i="83" s="1"/>
  <c r="W43" i="82"/>
  <c r="L10" i="83" s="1"/>
  <c r="V43" i="82"/>
  <c r="K10" i="83" s="1"/>
  <c r="T43" i="82"/>
  <c r="I10" i="83" s="1"/>
  <c r="S43" i="82"/>
  <c r="H10" i="83" s="1"/>
  <c r="R43" i="82"/>
  <c r="G10" i="83" s="1"/>
  <c r="O43" i="82"/>
  <c r="F10" i="83" s="1"/>
  <c r="N43" i="82"/>
  <c r="E10" i="83" s="1"/>
  <c r="M43" i="82"/>
  <c r="D10" i="83" s="1"/>
  <c r="K43" i="82"/>
  <c r="C10" i="83" s="1"/>
  <c r="J43" i="82"/>
  <c r="B10" i="83" s="1"/>
  <c r="AG42" i="82"/>
  <c r="AC42" i="82"/>
  <c r="Y42" i="82"/>
  <c r="U42" i="82"/>
  <c r="AG41" i="82"/>
  <c r="AC41" i="82"/>
  <c r="Y41" i="82"/>
  <c r="U41" i="82"/>
  <c r="AG40" i="82"/>
  <c r="AC40" i="82"/>
  <c r="Y40" i="82"/>
  <c r="U40" i="82"/>
  <c r="AG39" i="82"/>
  <c r="AC39" i="82"/>
  <c r="Y39" i="82"/>
  <c r="U39" i="82"/>
  <c r="AG38" i="82"/>
  <c r="AC38" i="82"/>
  <c r="Y38" i="82"/>
  <c r="U38" i="82"/>
  <c r="AG37" i="82"/>
  <c r="AC37" i="82"/>
  <c r="Y37" i="82"/>
  <c r="U37" i="82"/>
  <c r="AG36" i="82"/>
  <c r="AC36" i="82"/>
  <c r="Y36" i="82"/>
  <c r="U36" i="82"/>
  <c r="AG35" i="82"/>
  <c r="AC35" i="82"/>
  <c r="Y35" i="82"/>
  <c r="U35" i="82"/>
  <c r="AG34" i="82"/>
  <c r="AC34" i="82"/>
  <c r="Y34" i="82"/>
  <c r="U34" i="82"/>
  <c r="AG33" i="82"/>
  <c r="AG43" i="82" s="1"/>
  <c r="V10" i="83" s="1"/>
  <c r="AC33" i="82"/>
  <c r="Y33" i="82"/>
  <c r="U33" i="82"/>
  <c r="AF31" i="82"/>
  <c r="U9" i="83" s="1"/>
  <c r="AE31" i="82"/>
  <c r="T9" i="83" s="1"/>
  <c r="AD31" i="82"/>
  <c r="S9" i="83" s="1"/>
  <c r="AB31" i="82"/>
  <c r="AA31" i="82"/>
  <c r="P9" i="83" s="1"/>
  <c r="Z31" i="82"/>
  <c r="O9" i="83" s="1"/>
  <c r="X31" i="82"/>
  <c r="M9" i="83" s="1"/>
  <c r="W31" i="82"/>
  <c r="L9" i="83" s="1"/>
  <c r="V31" i="82"/>
  <c r="K9" i="83" s="1"/>
  <c r="T31" i="82"/>
  <c r="S31" i="82"/>
  <c r="H9" i="83" s="1"/>
  <c r="R31" i="82"/>
  <c r="G9" i="83" s="1"/>
  <c r="O31" i="82"/>
  <c r="F9" i="83" s="1"/>
  <c r="N31" i="82"/>
  <c r="M31" i="82"/>
  <c r="D9" i="83" s="1"/>
  <c r="K31" i="82"/>
  <c r="C9" i="83" s="1"/>
  <c r="J31" i="82"/>
  <c r="B9" i="83" s="1"/>
  <c r="AG30" i="82"/>
  <c r="AC30" i="82"/>
  <c r="Y30" i="82"/>
  <c r="U30" i="82"/>
  <c r="AG29" i="82"/>
  <c r="AC29" i="82"/>
  <c r="Y29" i="82"/>
  <c r="U29" i="82"/>
  <c r="AG28" i="82"/>
  <c r="AC28" i="82"/>
  <c r="Y28" i="82"/>
  <c r="U28" i="82"/>
  <c r="AG27" i="82"/>
  <c r="AC27" i="82"/>
  <c r="Y27" i="82"/>
  <c r="U27" i="82"/>
  <c r="AG26" i="82"/>
  <c r="AC26" i="82"/>
  <c r="Y26" i="82"/>
  <c r="U26" i="82"/>
  <c r="AG25" i="82"/>
  <c r="AC25" i="82"/>
  <c r="Y25" i="82"/>
  <c r="U25" i="82"/>
  <c r="AG24" i="82"/>
  <c r="AC24" i="82"/>
  <c r="Y24" i="82"/>
  <c r="U24" i="82"/>
  <c r="AG23" i="82"/>
  <c r="AC23" i="82"/>
  <c r="Y23" i="82"/>
  <c r="U23" i="82"/>
  <c r="AG22" i="82"/>
  <c r="AC22" i="82"/>
  <c r="Y22" i="82"/>
  <c r="U22" i="82"/>
  <c r="AG21" i="82"/>
  <c r="AC21" i="82"/>
  <c r="Y21" i="82"/>
  <c r="Y31" i="82" s="1"/>
  <c r="N9" i="83" s="1"/>
  <c r="U21" i="82"/>
  <c r="AF19" i="82"/>
  <c r="U8" i="83" s="1"/>
  <c r="AE19" i="82"/>
  <c r="AD19" i="82"/>
  <c r="AB19" i="82"/>
  <c r="Q8" i="83" s="1"/>
  <c r="AA19" i="82"/>
  <c r="Z19" i="82"/>
  <c r="X19" i="82"/>
  <c r="M8" i="83" s="1"/>
  <c r="W19" i="82"/>
  <c r="V19" i="82"/>
  <c r="T19" i="82"/>
  <c r="I8" i="83" s="1"/>
  <c r="S19" i="82"/>
  <c r="R19" i="82"/>
  <c r="O19" i="82"/>
  <c r="F8" i="83" s="1"/>
  <c r="N19" i="82"/>
  <c r="E8" i="83" s="1"/>
  <c r="M19" i="82"/>
  <c r="K19" i="82"/>
  <c r="J19" i="82"/>
  <c r="AG18" i="82"/>
  <c r="AC18" i="82"/>
  <c r="Y18" i="82"/>
  <c r="U18" i="82"/>
  <c r="AG17" i="82"/>
  <c r="AC17" i="82"/>
  <c r="Y17" i="82"/>
  <c r="U17" i="82"/>
  <c r="AG16" i="82"/>
  <c r="AC16" i="82"/>
  <c r="Y16" i="82"/>
  <c r="U16" i="82"/>
  <c r="AG15" i="82"/>
  <c r="AC15" i="82"/>
  <c r="Y15" i="82"/>
  <c r="U15" i="82"/>
  <c r="AG14" i="82"/>
  <c r="AC14" i="82"/>
  <c r="Y14" i="82"/>
  <c r="U14" i="82"/>
  <c r="AG13" i="82"/>
  <c r="AC13" i="82"/>
  <c r="Y13" i="82"/>
  <c r="U13" i="82"/>
  <c r="AG12" i="82"/>
  <c r="AC12" i="82"/>
  <c r="Y12" i="82"/>
  <c r="U12" i="82"/>
  <c r="AG11" i="82"/>
  <c r="AC11" i="82"/>
  <c r="Y11" i="82"/>
  <c r="U11" i="82"/>
  <c r="AG10" i="82"/>
  <c r="AC10" i="82"/>
  <c r="Y10" i="82"/>
  <c r="U10" i="82"/>
  <c r="AG9" i="82"/>
  <c r="AC9" i="82"/>
  <c r="Y9" i="82"/>
  <c r="U9" i="82"/>
  <c r="C18" i="81"/>
  <c r="B18" i="81"/>
  <c r="Y17" i="81"/>
  <c r="A5" i="81"/>
  <c r="A24" i="81" s="1"/>
  <c r="A3" i="81"/>
  <c r="A1" i="81"/>
  <c r="A191" i="80"/>
  <c r="AF190" i="80"/>
  <c r="U23" i="81" s="1"/>
  <c r="AE190" i="80"/>
  <c r="T23" i="81" s="1"/>
  <c r="AD190" i="80"/>
  <c r="S23" i="81" s="1"/>
  <c r="AB190" i="80"/>
  <c r="Q23" i="81" s="1"/>
  <c r="AA190" i="80"/>
  <c r="P23" i="81" s="1"/>
  <c r="Z190" i="80"/>
  <c r="O23" i="81" s="1"/>
  <c r="X190" i="80"/>
  <c r="M23" i="81" s="1"/>
  <c r="W190" i="80"/>
  <c r="L23" i="81" s="1"/>
  <c r="V190" i="80"/>
  <c r="K23" i="81" s="1"/>
  <c r="I23" i="81"/>
  <c r="G23" i="81"/>
  <c r="O190" i="80"/>
  <c r="F23" i="81" s="1"/>
  <c r="N190" i="80"/>
  <c r="E23" i="81" s="1"/>
  <c r="M190" i="80"/>
  <c r="D23" i="81" s="1"/>
  <c r="AG189" i="80"/>
  <c r="AG190" i="80" s="1"/>
  <c r="AC189" i="80"/>
  <c r="AC190" i="80" s="1"/>
  <c r="Y189" i="80"/>
  <c r="Y190" i="80" s="1"/>
  <c r="U189" i="80"/>
  <c r="U190" i="80" s="1"/>
  <c r="AF187" i="80"/>
  <c r="U22" i="81" s="1"/>
  <c r="AE187" i="80"/>
  <c r="T22" i="81" s="1"/>
  <c r="AD187" i="80"/>
  <c r="S22" i="81" s="1"/>
  <c r="AB187" i="80"/>
  <c r="Q22" i="81" s="1"/>
  <c r="AA187" i="80"/>
  <c r="P22" i="81" s="1"/>
  <c r="Z187" i="80"/>
  <c r="O22" i="81" s="1"/>
  <c r="X187" i="80"/>
  <c r="M22" i="81" s="1"/>
  <c r="W187" i="80"/>
  <c r="L22" i="81" s="1"/>
  <c r="V187" i="80"/>
  <c r="K22" i="81" s="1"/>
  <c r="T187" i="80"/>
  <c r="I22" i="81" s="1"/>
  <c r="S187" i="80"/>
  <c r="H22" i="81" s="1"/>
  <c r="R187" i="80"/>
  <c r="G22" i="81" s="1"/>
  <c r="O187" i="80"/>
  <c r="F22" i="81" s="1"/>
  <c r="N187" i="80"/>
  <c r="E22" i="81" s="1"/>
  <c r="M187" i="80"/>
  <c r="D22" i="81" s="1"/>
  <c r="K187" i="80"/>
  <c r="C22" i="81" s="1"/>
  <c r="J187" i="80"/>
  <c r="B22" i="81" s="1"/>
  <c r="AG186" i="80"/>
  <c r="AC186" i="80"/>
  <c r="Y186" i="80"/>
  <c r="U186" i="80"/>
  <c r="AG185" i="80"/>
  <c r="AC185" i="80"/>
  <c r="Y185" i="80"/>
  <c r="U185" i="80"/>
  <c r="AG184" i="80"/>
  <c r="AC184" i="80"/>
  <c r="Y184" i="80"/>
  <c r="U184" i="80"/>
  <c r="AG183" i="80"/>
  <c r="AC183" i="80"/>
  <c r="Y183" i="80"/>
  <c r="U183" i="80"/>
  <c r="AG182" i="80"/>
  <c r="AC182" i="80"/>
  <c r="Y182" i="80"/>
  <c r="U182" i="80"/>
  <c r="AG181" i="80"/>
  <c r="AC181" i="80"/>
  <c r="Y181" i="80"/>
  <c r="U181" i="80"/>
  <c r="AG180" i="80"/>
  <c r="AC180" i="80"/>
  <c r="Y180" i="80"/>
  <c r="U180" i="80"/>
  <c r="AG179" i="80"/>
  <c r="AC179" i="80"/>
  <c r="Y179" i="80"/>
  <c r="U179" i="80"/>
  <c r="AG178" i="80"/>
  <c r="AC178" i="80"/>
  <c r="Y178" i="80"/>
  <c r="U178" i="80"/>
  <c r="AG177" i="80"/>
  <c r="AC177" i="80"/>
  <c r="Y177" i="80"/>
  <c r="U177" i="80"/>
  <c r="AF175" i="80"/>
  <c r="U21" i="81" s="1"/>
  <c r="AE175" i="80"/>
  <c r="T21" i="81" s="1"/>
  <c r="AD175" i="80"/>
  <c r="S21" i="81" s="1"/>
  <c r="AB175" i="80"/>
  <c r="Q21" i="81" s="1"/>
  <c r="AA175" i="80"/>
  <c r="P21" i="81" s="1"/>
  <c r="Z175" i="80"/>
  <c r="O21" i="81" s="1"/>
  <c r="X175" i="80"/>
  <c r="M21" i="81" s="1"/>
  <c r="W175" i="80"/>
  <c r="L21" i="81" s="1"/>
  <c r="V175" i="80"/>
  <c r="K21" i="81" s="1"/>
  <c r="T175" i="80"/>
  <c r="I21" i="81" s="1"/>
  <c r="S175" i="80"/>
  <c r="H21" i="81" s="1"/>
  <c r="R175" i="80"/>
  <c r="G21" i="81" s="1"/>
  <c r="O175" i="80"/>
  <c r="F21" i="81" s="1"/>
  <c r="N175" i="80"/>
  <c r="E21" i="81" s="1"/>
  <c r="M175" i="80"/>
  <c r="D21" i="81" s="1"/>
  <c r="K175" i="80"/>
  <c r="C21" i="81" s="1"/>
  <c r="J175" i="80"/>
  <c r="B21" i="81" s="1"/>
  <c r="AG174" i="80"/>
  <c r="AC174" i="80"/>
  <c r="Y174" i="80"/>
  <c r="U174" i="80"/>
  <c r="AG173" i="80"/>
  <c r="AC173" i="80"/>
  <c r="Y173" i="80"/>
  <c r="U173" i="80"/>
  <c r="AG172" i="80"/>
  <c r="AC172" i="80"/>
  <c r="Y172" i="80"/>
  <c r="U172" i="80"/>
  <c r="AG171" i="80"/>
  <c r="AC171" i="80"/>
  <c r="Y171" i="80"/>
  <c r="U171" i="80"/>
  <c r="AG170" i="80"/>
  <c r="AC170" i="80"/>
  <c r="Y170" i="80"/>
  <c r="U170" i="80"/>
  <c r="AG169" i="80"/>
  <c r="AC169" i="80"/>
  <c r="Y169" i="80"/>
  <c r="U169" i="80"/>
  <c r="AG168" i="80"/>
  <c r="AC168" i="80"/>
  <c r="Y168" i="80"/>
  <c r="U168" i="80"/>
  <c r="AG167" i="80"/>
  <c r="AC167" i="80"/>
  <c r="Y167" i="80"/>
  <c r="U167" i="80"/>
  <c r="AG166" i="80"/>
  <c r="AC166" i="80"/>
  <c r="Y166" i="80"/>
  <c r="U166" i="80"/>
  <c r="AG165" i="80"/>
  <c r="AC165" i="80"/>
  <c r="Y165" i="80"/>
  <c r="U165" i="80"/>
  <c r="AF163" i="80"/>
  <c r="U20" i="81" s="1"/>
  <c r="AE163" i="80"/>
  <c r="T20" i="81" s="1"/>
  <c r="AD163" i="80"/>
  <c r="S20" i="81" s="1"/>
  <c r="AB163" i="80"/>
  <c r="Q20" i="81" s="1"/>
  <c r="AA163" i="80"/>
  <c r="P20" i="81" s="1"/>
  <c r="Z163" i="80"/>
  <c r="O20" i="81" s="1"/>
  <c r="X163" i="80"/>
  <c r="M20" i="81" s="1"/>
  <c r="W163" i="80"/>
  <c r="L20" i="81" s="1"/>
  <c r="V163" i="80"/>
  <c r="K20" i="81" s="1"/>
  <c r="T163" i="80"/>
  <c r="I20" i="81" s="1"/>
  <c r="S163" i="80"/>
  <c r="H20" i="81" s="1"/>
  <c r="R163" i="80"/>
  <c r="G20" i="81" s="1"/>
  <c r="O163" i="80"/>
  <c r="F20" i="81" s="1"/>
  <c r="N163" i="80"/>
  <c r="E20" i="81" s="1"/>
  <c r="M163" i="80"/>
  <c r="D20" i="81" s="1"/>
  <c r="K163" i="80"/>
  <c r="C20" i="81" s="1"/>
  <c r="J163" i="80"/>
  <c r="B20" i="81" s="1"/>
  <c r="AG162" i="80"/>
  <c r="AC162" i="80"/>
  <c r="Y162" i="80"/>
  <c r="U162" i="80"/>
  <c r="AG161" i="80"/>
  <c r="AC161" i="80"/>
  <c r="Y161" i="80"/>
  <c r="U161" i="80"/>
  <c r="AG160" i="80"/>
  <c r="AC160" i="80"/>
  <c r="Y160" i="80"/>
  <c r="U160" i="80"/>
  <c r="AG159" i="80"/>
  <c r="AC159" i="80"/>
  <c r="Y159" i="80"/>
  <c r="U159" i="80"/>
  <c r="AG158" i="80"/>
  <c r="AC158" i="80"/>
  <c r="Y158" i="80"/>
  <c r="U158" i="80"/>
  <c r="AG157" i="80"/>
  <c r="AC157" i="80"/>
  <c r="Y157" i="80"/>
  <c r="U157" i="80"/>
  <c r="AG156" i="80"/>
  <c r="AC156" i="80"/>
  <c r="Y156" i="80"/>
  <c r="U156" i="80"/>
  <c r="AG155" i="80"/>
  <c r="AC155" i="80"/>
  <c r="Y155" i="80"/>
  <c r="U155" i="80"/>
  <c r="AG154" i="80"/>
  <c r="AC154" i="80"/>
  <c r="Y154" i="80"/>
  <c r="U154" i="80"/>
  <c r="AG153" i="80"/>
  <c r="AC153" i="80"/>
  <c r="Y153" i="80"/>
  <c r="U153" i="80"/>
  <c r="AF151" i="80"/>
  <c r="U19" i="81" s="1"/>
  <c r="AE151" i="80"/>
  <c r="T19" i="81" s="1"/>
  <c r="AD151" i="80"/>
  <c r="S19" i="81" s="1"/>
  <c r="AB151" i="80"/>
  <c r="Q19" i="81" s="1"/>
  <c r="AA151" i="80"/>
  <c r="P19" i="81" s="1"/>
  <c r="Z151" i="80"/>
  <c r="O19" i="81" s="1"/>
  <c r="X151" i="80"/>
  <c r="M19" i="81" s="1"/>
  <c r="W151" i="80"/>
  <c r="L19" i="81" s="1"/>
  <c r="V151" i="80"/>
  <c r="K19" i="81" s="1"/>
  <c r="T151" i="80"/>
  <c r="I19" i="81" s="1"/>
  <c r="S151" i="80"/>
  <c r="H19" i="81" s="1"/>
  <c r="R151" i="80"/>
  <c r="G19" i="81" s="1"/>
  <c r="O151" i="80"/>
  <c r="F19" i="81" s="1"/>
  <c r="N151" i="80"/>
  <c r="E19" i="81" s="1"/>
  <c r="M151" i="80"/>
  <c r="D19" i="81" s="1"/>
  <c r="K151" i="80"/>
  <c r="C19" i="81" s="1"/>
  <c r="J151" i="80"/>
  <c r="B19" i="81" s="1"/>
  <c r="AG150" i="80"/>
  <c r="AC150" i="80"/>
  <c r="Y150" i="80"/>
  <c r="U150" i="80"/>
  <c r="AG149" i="80"/>
  <c r="AC149" i="80"/>
  <c r="Y149" i="80"/>
  <c r="U149" i="80"/>
  <c r="AG148" i="80"/>
  <c r="AC148" i="80"/>
  <c r="Y148" i="80"/>
  <c r="U148" i="80"/>
  <c r="AG147" i="80"/>
  <c r="AC147" i="80"/>
  <c r="Y147" i="80"/>
  <c r="U147" i="80"/>
  <c r="AG146" i="80"/>
  <c r="AC146" i="80"/>
  <c r="Y146" i="80"/>
  <c r="U146" i="80"/>
  <c r="AG145" i="80"/>
  <c r="AC145" i="80"/>
  <c r="Y145" i="80"/>
  <c r="U145" i="80"/>
  <c r="AG144" i="80"/>
  <c r="AC144" i="80"/>
  <c r="Y144" i="80"/>
  <c r="U144" i="80"/>
  <c r="AG143" i="80"/>
  <c r="AC143" i="80"/>
  <c r="Y143" i="80"/>
  <c r="U143" i="80"/>
  <c r="AG142" i="80"/>
  <c r="AC142" i="80"/>
  <c r="Y142" i="80"/>
  <c r="U142" i="80"/>
  <c r="AG141" i="80"/>
  <c r="AC141" i="80"/>
  <c r="Y141" i="80"/>
  <c r="U141" i="80"/>
  <c r="AF139" i="80"/>
  <c r="U18" i="81" s="1"/>
  <c r="AE139" i="80"/>
  <c r="T18" i="81" s="1"/>
  <c r="AD139" i="80"/>
  <c r="S18" i="81" s="1"/>
  <c r="AB139" i="80"/>
  <c r="Q18" i="81" s="1"/>
  <c r="AA139" i="80"/>
  <c r="P18" i="81" s="1"/>
  <c r="Z139" i="80"/>
  <c r="O18" i="81" s="1"/>
  <c r="X139" i="80"/>
  <c r="M18" i="81" s="1"/>
  <c r="W139" i="80"/>
  <c r="L18" i="81" s="1"/>
  <c r="V139" i="80"/>
  <c r="K18" i="81" s="1"/>
  <c r="T139" i="80"/>
  <c r="I18" i="81" s="1"/>
  <c r="S139" i="80"/>
  <c r="H18" i="81" s="1"/>
  <c r="R139" i="80"/>
  <c r="G18" i="81" s="1"/>
  <c r="O139" i="80"/>
  <c r="F18" i="81" s="1"/>
  <c r="N139" i="80"/>
  <c r="E18" i="81" s="1"/>
  <c r="M139" i="80"/>
  <c r="D18" i="81" s="1"/>
  <c r="AG138" i="80"/>
  <c r="AC138" i="80"/>
  <c r="Y138" i="80"/>
  <c r="U138" i="80"/>
  <c r="AG137" i="80"/>
  <c r="AC137" i="80"/>
  <c r="Y137" i="80"/>
  <c r="U137" i="80"/>
  <c r="AG136" i="80"/>
  <c r="AC136" i="80"/>
  <c r="Y136" i="80"/>
  <c r="U136" i="80"/>
  <c r="AG135" i="80"/>
  <c r="AC135" i="80"/>
  <c r="Y135" i="80"/>
  <c r="U135" i="80"/>
  <c r="AG134" i="80"/>
  <c r="AC134" i="80"/>
  <c r="Y134" i="80"/>
  <c r="U134" i="80"/>
  <c r="AG133" i="80"/>
  <c r="AC133" i="80"/>
  <c r="Y133" i="80"/>
  <c r="U133" i="80"/>
  <c r="AG132" i="80"/>
  <c r="AC132" i="80"/>
  <c r="Y132" i="80"/>
  <c r="U132" i="80"/>
  <c r="AG131" i="80"/>
  <c r="AC131" i="80"/>
  <c r="Y131" i="80"/>
  <c r="U131" i="80"/>
  <c r="AG130" i="80"/>
  <c r="AC130" i="80"/>
  <c r="Y130" i="80"/>
  <c r="U130" i="80"/>
  <c r="AG129" i="80"/>
  <c r="AC129" i="80"/>
  <c r="Y129" i="80"/>
  <c r="U129" i="80"/>
  <c r="AF127" i="80"/>
  <c r="U17" i="81" s="1"/>
  <c r="AE127" i="80"/>
  <c r="T17" i="81" s="1"/>
  <c r="AD127" i="80"/>
  <c r="S17" i="81" s="1"/>
  <c r="AB127" i="80"/>
  <c r="Q17" i="81" s="1"/>
  <c r="AA127" i="80"/>
  <c r="P17" i="81" s="1"/>
  <c r="Z127" i="80"/>
  <c r="O17" i="81" s="1"/>
  <c r="X127" i="80"/>
  <c r="M17" i="81" s="1"/>
  <c r="W127" i="80"/>
  <c r="L17" i="81" s="1"/>
  <c r="V127" i="80"/>
  <c r="K17" i="81" s="1"/>
  <c r="T127" i="80"/>
  <c r="I17" i="81" s="1"/>
  <c r="S127" i="80"/>
  <c r="H17" i="81" s="1"/>
  <c r="R127" i="80"/>
  <c r="G17" i="81" s="1"/>
  <c r="O127" i="80"/>
  <c r="F17" i="81" s="1"/>
  <c r="N127" i="80"/>
  <c r="E17" i="81" s="1"/>
  <c r="M127" i="80"/>
  <c r="D17" i="81" s="1"/>
  <c r="K127" i="80"/>
  <c r="C17" i="81" s="1"/>
  <c r="J127" i="80"/>
  <c r="B17" i="81" s="1"/>
  <c r="AG126" i="80"/>
  <c r="AC126" i="80"/>
  <c r="Y126" i="80"/>
  <c r="U126" i="80"/>
  <c r="AG125" i="80"/>
  <c r="AC125" i="80"/>
  <c r="Y125" i="80"/>
  <c r="U125" i="80"/>
  <c r="AG124" i="80"/>
  <c r="AC124" i="80"/>
  <c r="Y124" i="80"/>
  <c r="U124" i="80"/>
  <c r="AG123" i="80"/>
  <c r="AC123" i="80"/>
  <c r="Y123" i="80"/>
  <c r="U123" i="80"/>
  <c r="AG122" i="80"/>
  <c r="AC122" i="80"/>
  <c r="Y122" i="80"/>
  <c r="U122" i="80"/>
  <c r="AG121" i="80"/>
  <c r="AC121" i="80"/>
  <c r="Y121" i="80"/>
  <c r="U121" i="80"/>
  <c r="AG120" i="80"/>
  <c r="AC120" i="80"/>
  <c r="Y120" i="80"/>
  <c r="U120" i="80"/>
  <c r="AG119" i="80"/>
  <c r="AC119" i="80"/>
  <c r="Y119" i="80"/>
  <c r="U119" i="80"/>
  <c r="AG118" i="80"/>
  <c r="AC118" i="80"/>
  <c r="Y118" i="80"/>
  <c r="U118" i="80"/>
  <c r="AG117" i="80"/>
  <c r="AC117" i="80"/>
  <c r="Y117" i="80"/>
  <c r="U117" i="80"/>
  <c r="AF115" i="80"/>
  <c r="U16" i="81" s="1"/>
  <c r="AE115" i="80"/>
  <c r="T16" i="81" s="1"/>
  <c r="AD115" i="80"/>
  <c r="S16" i="81" s="1"/>
  <c r="AB115" i="80"/>
  <c r="Q16" i="81" s="1"/>
  <c r="AA115" i="80"/>
  <c r="P16" i="81" s="1"/>
  <c r="Z115" i="80"/>
  <c r="O16" i="81" s="1"/>
  <c r="X115" i="80"/>
  <c r="M16" i="81" s="1"/>
  <c r="W115" i="80"/>
  <c r="L16" i="81" s="1"/>
  <c r="V115" i="80"/>
  <c r="K16" i="81" s="1"/>
  <c r="T115" i="80"/>
  <c r="I16" i="81" s="1"/>
  <c r="S115" i="80"/>
  <c r="H16" i="81" s="1"/>
  <c r="R115" i="80"/>
  <c r="G16" i="81" s="1"/>
  <c r="O115" i="80"/>
  <c r="F16" i="81" s="1"/>
  <c r="N115" i="80"/>
  <c r="E16" i="81" s="1"/>
  <c r="M115" i="80"/>
  <c r="D16" i="81" s="1"/>
  <c r="K115" i="80"/>
  <c r="C16" i="81" s="1"/>
  <c r="J115" i="80"/>
  <c r="B16" i="81" s="1"/>
  <c r="AG114" i="80"/>
  <c r="AC114" i="80"/>
  <c r="Y114" i="80"/>
  <c r="U114" i="80"/>
  <c r="AG113" i="80"/>
  <c r="AC113" i="80"/>
  <c r="Y113" i="80"/>
  <c r="U113" i="80"/>
  <c r="AG112" i="80"/>
  <c r="AC112" i="80"/>
  <c r="Y112" i="80"/>
  <c r="U112" i="80"/>
  <c r="AG111" i="80"/>
  <c r="AC111" i="80"/>
  <c r="Y111" i="80"/>
  <c r="U111" i="80"/>
  <c r="AG110" i="80"/>
  <c r="AC110" i="80"/>
  <c r="Y110" i="80"/>
  <c r="U110" i="80"/>
  <c r="AG109" i="80"/>
  <c r="AC109" i="80"/>
  <c r="Y109" i="80"/>
  <c r="U109" i="80"/>
  <c r="AG108" i="80"/>
  <c r="AC108" i="80"/>
  <c r="Y108" i="80"/>
  <c r="U108" i="80"/>
  <c r="AG107" i="80"/>
  <c r="AC107" i="80"/>
  <c r="Y107" i="80"/>
  <c r="U107" i="80"/>
  <c r="AG106" i="80"/>
  <c r="AC106" i="80"/>
  <c r="Y106" i="80"/>
  <c r="U106" i="80"/>
  <c r="AG105" i="80"/>
  <c r="AC105" i="80"/>
  <c r="Y105" i="80"/>
  <c r="U105" i="80"/>
  <c r="AF103" i="80"/>
  <c r="U15" i="81" s="1"/>
  <c r="AE103" i="80"/>
  <c r="T15" i="81" s="1"/>
  <c r="AD103" i="80"/>
  <c r="S15" i="81" s="1"/>
  <c r="AB103" i="80"/>
  <c r="Q15" i="81" s="1"/>
  <c r="AA103" i="80"/>
  <c r="P15" i="81" s="1"/>
  <c r="Z103" i="80"/>
  <c r="O15" i="81" s="1"/>
  <c r="X103" i="80"/>
  <c r="M15" i="81" s="1"/>
  <c r="W103" i="80"/>
  <c r="L15" i="81" s="1"/>
  <c r="V103" i="80"/>
  <c r="K15" i="81" s="1"/>
  <c r="T103" i="80"/>
  <c r="I15" i="81" s="1"/>
  <c r="S103" i="80"/>
  <c r="H15" i="81" s="1"/>
  <c r="R103" i="80"/>
  <c r="G15" i="81" s="1"/>
  <c r="O103" i="80"/>
  <c r="F15" i="81" s="1"/>
  <c r="N103" i="80"/>
  <c r="E15" i="81" s="1"/>
  <c r="M103" i="80"/>
  <c r="D15" i="81" s="1"/>
  <c r="K103" i="80"/>
  <c r="C15" i="81" s="1"/>
  <c r="J103" i="80"/>
  <c r="B15" i="81" s="1"/>
  <c r="AG102" i="80"/>
  <c r="AC102" i="80"/>
  <c r="Y102" i="80"/>
  <c r="U102" i="80"/>
  <c r="AG101" i="80"/>
  <c r="AC101" i="80"/>
  <c r="Y101" i="80"/>
  <c r="U101" i="80"/>
  <c r="AG100" i="80"/>
  <c r="AC100" i="80"/>
  <c r="Y100" i="80"/>
  <c r="U100" i="80"/>
  <c r="AG99" i="80"/>
  <c r="AC99" i="80"/>
  <c r="Y99" i="80"/>
  <c r="U99" i="80"/>
  <c r="AG98" i="80"/>
  <c r="AC98" i="80"/>
  <c r="Y98" i="80"/>
  <c r="U98" i="80"/>
  <c r="AG97" i="80"/>
  <c r="AC97" i="80"/>
  <c r="Y97" i="80"/>
  <c r="U97" i="80"/>
  <c r="AG96" i="80"/>
  <c r="AC96" i="80"/>
  <c r="Y96" i="80"/>
  <c r="U96" i="80"/>
  <c r="AG95" i="80"/>
  <c r="AC95" i="80"/>
  <c r="Y95" i="80"/>
  <c r="U95" i="80"/>
  <c r="AG94" i="80"/>
  <c r="AC94" i="80"/>
  <c r="Y94" i="80"/>
  <c r="U94" i="80"/>
  <c r="AG93" i="80"/>
  <c r="AC93" i="80"/>
  <c r="Y93" i="80"/>
  <c r="U93" i="80"/>
  <c r="AF91" i="80"/>
  <c r="U14" i="81" s="1"/>
  <c r="AE91" i="80"/>
  <c r="T14" i="81" s="1"/>
  <c r="AD91" i="80"/>
  <c r="S14" i="81" s="1"/>
  <c r="AB91" i="80"/>
  <c r="Q14" i="81" s="1"/>
  <c r="AA91" i="80"/>
  <c r="P14" i="81" s="1"/>
  <c r="Z91" i="80"/>
  <c r="O14" i="81" s="1"/>
  <c r="X91" i="80"/>
  <c r="M14" i="81" s="1"/>
  <c r="W91" i="80"/>
  <c r="L14" i="81" s="1"/>
  <c r="V91" i="80"/>
  <c r="K14" i="81" s="1"/>
  <c r="T91" i="80"/>
  <c r="I14" i="81" s="1"/>
  <c r="S91" i="80"/>
  <c r="H14" i="81" s="1"/>
  <c r="R91" i="80"/>
  <c r="G14" i="81" s="1"/>
  <c r="O91" i="80"/>
  <c r="F14" i="81" s="1"/>
  <c r="N91" i="80"/>
  <c r="E14" i="81" s="1"/>
  <c r="M91" i="80"/>
  <c r="D14" i="81" s="1"/>
  <c r="K91" i="80"/>
  <c r="C14" i="81" s="1"/>
  <c r="J91" i="80"/>
  <c r="B14" i="81" s="1"/>
  <c r="AG90" i="80"/>
  <c r="AC90" i="80"/>
  <c r="Y90" i="80"/>
  <c r="U90" i="80"/>
  <c r="AG89" i="80"/>
  <c r="AC89" i="80"/>
  <c r="Y89" i="80"/>
  <c r="U89" i="80"/>
  <c r="AG88" i="80"/>
  <c r="AC88" i="80"/>
  <c r="Y88" i="80"/>
  <c r="U88" i="80"/>
  <c r="AG87" i="80"/>
  <c r="AC87" i="80"/>
  <c r="Y87" i="80"/>
  <c r="U87" i="80"/>
  <c r="AG86" i="80"/>
  <c r="AC86" i="80"/>
  <c r="Y86" i="80"/>
  <c r="U86" i="80"/>
  <c r="AG85" i="80"/>
  <c r="AC85" i="80"/>
  <c r="Y85" i="80"/>
  <c r="U85" i="80"/>
  <c r="AG84" i="80"/>
  <c r="AC84" i="80"/>
  <c r="Y84" i="80"/>
  <c r="U84" i="80"/>
  <c r="AG83" i="80"/>
  <c r="AC83" i="80"/>
  <c r="Y83" i="80"/>
  <c r="U83" i="80"/>
  <c r="AG82" i="80"/>
  <c r="AC82" i="80"/>
  <c r="Y82" i="80"/>
  <c r="U82" i="80"/>
  <c r="AG81" i="80"/>
  <c r="AC81" i="80"/>
  <c r="Y81" i="80"/>
  <c r="U81" i="80"/>
  <c r="AF79" i="80"/>
  <c r="U13" i="81" s="1"/>
  <c r="AE79" i="80"/>
  <c r="T13" i="81" s="1"/>
  <c r="AD79" i="80"/>
  <c r="S13" i="81" s="1"/>
  <c r="AB79" i="80"/>
  <c r="Q13" i="81" s="1"/>
  <c r="AA79" i="80"/>
  <c r="P13" i="81" s="1"/>
  <c r="Z79" i="80"/>
  <c r="O13" i="81" s="1"/>
  <c r="X79" i="80"/>
  <c r="M13" i="81" s="1"/>
  <c r="W79" i="80"/>
  <c r="L13" i="81" s="1"/>
  <c r="V79" i="80"/>
  <c r="K13" i="81" s="1"/>
  <c r="T79" i="80"/>
  <c r="I13" i="81" s="1"/>
  <c r="S79" i="80"/>
  <c r="H13" i="81" s="1"/>
  <c r="R79" i="80"/>
  <c r="G13" i="81" s="1"/>
  <c r="O79" i="80"/>
  <c r="F13" i="81" s="1"/>
  <c r="N79" i="80"/>
  <c r="E13" i="81" s="1"/>
  <c r="M79" i="80"/>
  <c r="D13" i="81" s="1"/>
  <c r="K79" i="80"/>
  <c r="C13" i="81" s="1"/>
  <c r="J79" i="80"/>
  <c r="B13" i="81" s="1"/>
  <c r="AG78" i="80"/>
  <c r="AC78" i="80"/>
  <c r="Y78" i="80"/>
  <c r="U78" i="80"/>
  <c r="AG77" i="80"/>
  <c r="AC77" i="80"/>
  <c r="Y77" i="80"/>
  <c r="U77" i="80"/>
  <c r="AG76" i="80"/>
  <c r="AC76" i="80"/>
  <c r="Y76" i="80"/>
  <c r="U76" i="80"/>
  <c r="AG75" i="80"/>
  <c r="AC75" i="80"/>
  <c r="Y75" i="80"/>
  <c r="U75" i="80"/>
  <c r="AG74" i="80"/>
  <c r="AC74" i="80"/>
  <c r="Y74" i="80"/>
  <c r="U74" i="80"/>
  <c r="AG73" i="80"/>
  <c r="AC73" i="80"/>
  <c r="Y73" i="80"/>
  <c r="U73" i="80"/>
  <c r="AG72" i="80"/>
  <c r="AC72" i="80"/>
  <c r="Y72" i="80"/>
  <c r="U72" i="80"/>
  <c r="AG71" i="80"/>
  <c r="AC71" i="80"/>
  <c r="Y71" i="80"/>
  <c r="U71" i="80"/>
  <c r="AG70" i="80"/>
  <c r="AC70" i="80"/>
  <c r="Y70" i="80"/>
  <c r="U70" i="80"/>
  <c r="AG69" i="80"/>
  <c r="AC69" i="80"/>
  <c r="Y69" i="80"/>
  <c r="U69" i="80"/>
  <c r="AF67" i="80"/>
  <c r="U12" i="81" s="1"/>
  <c r="AE67" i="80"/>
  <c r="T12" i="81" s="1"/>
  <c r="AD67" i="80"/>
  <c r="S12" i="81" s="1"/>
  <c r="AB67" i="80"/>
  <c r="Q12" i="81" s="1"/>
  <c r="AA67" i="80"/>
  <c r="P12" i="81" s="1"/>
  <c r="Z67" i="80"/>
  <c r="O12" i="81" s="1"/>
  <c r="X67" i="80"/>
  <c r="M12" i="81" s="1"/>
  <c r="W67" i="80"/>
  <c r="L12" i="81" s="1"/>
  <c r="V67" i="80"/>
  <c r="K12" i="81" s="1"/>
  <c r="T67" i="80"/>
  <c r="I12" i="81" s="1"/>
  <c r="S67" i="80"/>
  <c r="H12" i="81" s="1"/>
  <c r="R67" i="80"/>
  <c r="G12" i="81" s="1"/>
  <c r="O67" i="80"/>
  <c r="F12" i="81" s="1"/>
  <c r="N67" i="80"/>
  <c r="E12" i="81" s="1"/>
  <c r="M67" i="80"/>
  <c r="D12" i="81" s="1"/>
  <c r="K67" i="80"/>
  <c r="C12" i="81" s="1"/>
  <c r="J67" i="80"/>
  <c r="B12" i="81" s="1"/>
  <c r="AG66" i="80"/>
  <c r="AC66" i="80"/>
  <c r="Y66" i="80"/>
  <c r="U66" i="80"/>
  <c r="AG65" i="80"/>
  <c r="AC65" i="80"/>
  <c r="Y65" i="80"/>
  <c r="U65" i="80"/>
  <c r="AG64" i="80"/>
  <c r="AC64" i="80"/>
  <c r="Y64" i="80"/>
  <c r="U64" i="80"/>
  <c r="AG63" i="80"/>
  <c r="AC63" i="80"/>
  <c r="Y63" i="80"/>
  <c r="U63" i="80"/>
  <c r="AG62" i="80"/>
  <c r="AC62" i="80"/>
  <c r="Y62" i="80"/>
  <c r="U62" i="80"/>
  <c r="AG61" i="80"/>
  <c r="AC61" i="80"/>
  <c r="Y61" i="80"/>
  <c r="U61" i="80"/>
  <c r="AG60" i="80"/>
  <c r="AC60" i="80"/>
  <c r="Y60" i="80"/>
  <c r="U60" i="80"/>
  <c r="AG59" i="80"/>
  <c r="AC59" i="80"/>
  <c r="Y59" i="80"/>
  <c r="U59" i="80"/>
  <c r="AG58" i="80"/>
  <c r="AC58" i="80"/>
  <c r="Y58" i="80"/>
  <c r="U58" i="80"/>
  <c r="AG57" i="80"/>
  <c r="AC57" i="80"/>
  <c r="Y57" i="80"/>
  <c r="U57" i="80"/>
  <c r="AF55" i="80"/>
  <c r="U11" i="81" s="1"/>
  <c r="AE55" i="80"/>
  <c r="T11" i="81" s="1"/>
  <c r="AD55" i="80"/>
  <c r="S11" i="81" s="1"/>
  <c r="AB55" i="80"/>
  <c r="Q11" i="81" s="1"/>
  <c r="AA55" i="80"/>
  <c r="P11" i="81" s="1"/>
  <c r="Z55" i="80"/>
  <c r="O11" i="81" s="1"/>
  <c r="X55" i="80"/>
  <c r="M11" i="81" s="1"/>
  <c r="W55" i="80"/>
  <c r="L11" i="81" s="1"/>
  <c r="V55" i="80"/>
  <c r="K11" i="81" s="1"/>
  <c r="T55" i="80"/>
  <c r="I11" i="81" s="1"/>
  <c r="S55" i="80"/>
  <c r="H11" i="81" s="1"/>
  <c r="R55" i="80"/>
  <c r="G11" i="81" s="1"/>
  <c r="O55" i="80"/>
  <c r="F11" i="81" s="1"/>
  <c r="N55" i="80"/>
  <c r="E11" i="81" s="1"/>
  <c r="M55" i="80"/>
  <c r="D11" i="81" s="1"/>
  <c r="K55" i="80"/>
  <c r="C11" i="81" s="1"/>
  <c r="J55" i="80"/>
  <c r="B11" i="81" s="1"/>
  <c r="AG54" i="80"/>
  <c r="AC54" i="80"/>
  <c r="Y54" i="80"/>
  <c r="U54" i="80"/>
  <c r="AG53" i="80"/>
  <c r="AC53" i="80"/>
  <c r="Y53" i="80"/>
  <c r="U53" i="80"/>
  <c r="AG52" i="80"/>
  <c r="AC52" i="80"/>
  <c r="Y52" i="80"/>
  <c r="U52" i="80"/>
  <c r="AG51" i="80"/>
  <c r="AC51" i="80"/>
  <c r="Y51" i="80"/>
  <c r="U51" i="80"/>
  <c r="AG50" i="80"/>
  <c r="AC50" i="80"/>
  <c r="Y50" i="80"/>
  <c r="U50" i="80"/>
  <c r="AG49" i="80"/>
  <c r="AC49" i="80"/>
  <c r="Y49" i="80"/>
  <c r="U49" i="80"/>
  <c r="AG48" i="80"/>
  <c r="AC48" i="80"/>
  <c r="Y48" i="80"/>
  <c r="U48" i="80"/>
  <c r="AG47" i="80"/>
  <c r="AC47" i="80"/>
  <c r="Y47" i="80"/>
  <c r="U47" i="80"/>
  <c r="AG46" i="80"/>
  <c r="AC46" i="80"/>
  <c r="Y46" i="80"/>
  <c r="U46" i="80"/>
  <c r="AG45" i="80"/>
  <c r="AC45" i="80"/>
  <c r="Y45" i="80"/>
  <c r="U45" i="80"/>
  <c r="AF43" i="80"/>
  <c r="U10" i="81" s="1"/>
  <c r="AE43" i="80"/>
  <c r="T10" i="81" s="1"/>
  <c r="AD43" i="80"/>
  <c r="S10" i="81" s="1"/>
  <c r="AB43" i="80"/>
  <c r="Q10" i="81" s="1"/>
  <c r="AA43" i="80"/>
  <c r="P10" i="81" s="1"/>
  <c r="Z43" i="80"/>
  <c r="O10" i="81" s="1"/>
  <c r="X43" i="80"/>
  <c r="M10" i="81" s="1"/>
  <c r="W43" i="80"/>
  <c r="L10" i="81" s="1"/>
  <c r="V43" i="80"/>
  <c r="K10" i="81" s="1"/>
  <c r="T43" i="80"/>
  <c r="I10" i="81" s="1"/>
  <c r="S43" i="80"/>
  <c r="H10" i="81" s="1"/>
  <c r="R43" i="80"/>
  <c r="G10" i="81" s="1"/>
  <c r="O43" i="80"/>
  <c r="F10" i="81" s="1"/>
  <c r="N43" i="80"/>
  <c r="E10" i="81" s="1"/>
  <c r="M43" i="80"/>
  <c r="D10" i="81" s="1"/>
  <c r="K43" i="80"/>
  <c r="C10" i="81" s="1"/>
  <c r="J43" i="80"/>
  <c r="B10" i="81" s="1"/>
  <c r="AG42" i="80"/>
  <c r="AC42" i="80"/>
  <c r="Y42" i="80"/>
  <c r="U42" i="80"/>
  <c r="AG41" i="80"/>
  <c r="AC41" i="80"/>
  <c r="Y41" i="80"/>
  <c r="U41" i="80"/>
  <c r="AG40" i="80"/>
  <c r="AC40" i="80"/>
  <c r="Y40" i="80"/>
  <c r="U40" i="80"/>
  <c r="AG39" i="80"/>
  <c r="AC39" i="80"/>
  <c r="Y39" i="80"/>
  <c r="U39" i="80"/>
  <c r="AG38" i="80"/>
  <c r="AC38" i="80"/>
  <c r="Y38" i="80"/>
  <c r="U38" i="80"/>
  <c r="AG37" i="80"/>
  <c r="AC37" i="80"/>
  <c r="Y37" i="80"/>
  <c r="U37" i="80"/>
  <c r="AG36" i="80"/>
  <c r="AC36" i="80"/>
  <c r="Y36" i="80"/>
  <c r="U36" i="80"/>
  <c r="AG35" i="80"/>
  <c r="AC35" i="80"/>
  <c r="Y35" i="80"/>
  <c r="U35" i="80"/>
  <c r="AG34" i="80"/>
  <c r="AC34" i="80"/>
  <c r="Y34" i="80"/>
  <c r="U34" i="80"/>
  <c r="AG33" i="80"/>
  <c r="AC33" i="80"/>
  <c r="Y33" i="80"/>
  <c r="U33" i="80"/>
  <c r="AF31" i="80"/>
  <c r="U9" i="81" s="1"/>
  <c r="AE31" i="80"/>
  <c r="T9" i="81" s="1"/>
  <c r="AD31" i="80"/>
  <c r="S9" i="81" s="1"/>
  <c r="AB31" i="80"/>
  <c r="Q9" i="81" s="1"/>
  <c r="AA31" i="80"/>
  <c r="P9" i="81" s="1"/>
  <c r="Z31" i="80"/>
  <c r="O9" i="81" s="1"/>
  <c r="X31" i="80"/>
  <c r="M9" i="81" s="1"/>
  <c r="W31" i="80"/>
  <c r="L9" i="81" s="1"/>
  <c r="V31" i="80"/>
  <c r="K9" i="81" s="1"/>
  <c r="T31" i="80"/>
  <c r="I9" i="81" s="1"/>
  <c r="S31" i="80"/>
  <c r="H9" i="81" s="1"/>
  <c r="R31" i="80"/>
  <c r="G9" i="81" s="1"/>
  <c r="O31" i="80"/>
  <c r="F9" i="81" s="1"/>
  <c r="N31" i="80"/>
  <c r="E9" i="81" s="1"/>
  <c r="M31" i="80"/>
  <c r="D9" i="81" s="1"/>
  <c r="K31" i="80"/>
  <c r="C9" i="81" s="1"/>
  <c r="J31" i="80"/>
  <c r="B9" i="81" s="1"/>
  <c r="AG30" i="80"/>
  <c r="AC30" i="80"/>
  <c r="Y30" i="80"/>
  <c r="U30" i="80"/>
  <c r="AG29" i="80"/>
  <c r="AC29" i="80"/>
  <c r="Y29" i="80"/>
  <c r="U29" i="80"/>
  <c r="AG28" i="80"/>
  <c r="AC28" i="80"/>
  <c r="Y28" i="80"/>
  <c r="U28" i="80"/>
  <c r="AG27" i="80"/>
  <c r="AC27" i="80"/>
  <c r="Y27" i="80"/>
  <c r="U27" i="80"/>
  <c r="AG26" i="80"/>
  <c r="AC26" i="80"/>
  <c r="Y26" i="80"/>
  <c r="U26" i="80"/>
  <c r="AG25" i="80"/>
  <c r="AC25" i="80"/>
  <c r="Y25" i="80"/>
  <c r="U25" i="80"/>
  <c r="AG24" i="80"/>
  <c r="AC24" i="80"/>
  <c r="Y24" i="80"/>
  <c r="U24" i="80"/>
  <c r="AG23" i="80"/>
  <c r="AC23" i="80"/>
  <c r="Y23" i="80"/>
  <c r="U23" i="80"/>
  <c r="AG22" i="80"/>
  <c r="AC22" i="80"/>
  <c r="Y22" i="80"/>
  <c r="U22" i="80"/>
  <c r="AG21" i="80"/>
  <c r="AC21" i="80"/>
  <c r="Y21" i="80"/>
  <c r="U21" i="80"/>
  <c r="AF19" i="80"/>
  <c r="U8" i="81" s="1"/>
  <c r="AE19" i="80"/>
  <c r="T8" i="81" s="1"/>
  <c r="AD19" i="80"/>
  <c r="AB19" i="80"/>
  <c r="AA19" i="80"/>
  <c r="P8" i="81" s="1"/>
  <c r="Z19" i="80"/>
  <c r="X19" i="80"/>
  <c r="W19" i="80"/>
  <c r="L8" i="81" s="1"/>
  <c r="V19" i="80"/>
  <c r="T19" i="80"/>
  <c r="I8" i="81" s="1"/>
  <c r="S19" i="80"/>
  <c r="H8" i="81" s="1"/>
  <c r="R19" i="80"/>
  <c r="O19" i="80"/>
  <c r="F8" i="81" s="1"/>
  <c r="N19" i="80"/>
  <c r="E8" i="81" s="1"/>
  <c r="M19" i="80"/>
  <c r="D8" i="81" s="1"/>
  <c r="K19" i="80"/>
  <c r="J19" i="80"/>
  <c r="B8" i="81" s="1"/>
  <c r="AG18" i="80"/>
  <c r="AC18" i="80"/>
  <c r="Y18" i="80"/>
  <c r="U18" i="80"/>
  <c r="AG17" i="80"/>
  <c r="AC17" i="80"/>
  <c r="Y17" i="80"/>
  <c r="U17" i="80"/>
  <c r="AG16" i="80"/>
  <c r="AC16" i="80"/>
  <c r="Y16" i="80"/>
  <c r="U16" i="80"/>
  <c r="AG15" i="80"/>
  <c r="AC15" i="80"/>
  <c r="Y15" i="80"/>
  <c r="U15" i="80"/>
  <c r="AG14" i="80"/>
  <c r="AC14" i="80"/>
  <c r="Y14" i="80"/>
  <c r="U14" i="80"/>
  <c r="AG13" i="80"/>
  <c r="AC13" i="80"/>
  <c r="Y13" i="80"/>
  <c r="U13" i="80"/>
  <c r="AG12" i="80"/>
  <c r="AC12" i="80"/>
  <c r="Y12" i="80"/>
  <c r="U12" i="80"/>
  <c r="AG11" i="80"/>
  <c r="AC11" i="80"/>
  <c r="Y11" i="80"/>
  <c r="U11" i="80"/>
  <c r="AG10" i="80"/>
  <c r="AC10" i="80"/>
  <c r="Y10" i="80"/>
  <c r="U10" i="80"/>
  <c r="AG9" i="80"/>
  <c r="AC9" i="80"/>
  <c r="Y9" i="80"/>
  <c r="U9" i="80"/>
  <c r="C18" i="79"/>
  <c r="B18" i="79"/>
  <c r="Y17" i="79"/>
  <c r="A5" i="79"/>
  <c r="A24" i="79" s="1"/>
  <c r="A3" i="79"/>
  <c r="A1" i="79"/>
  <c r="A191" i="78"/>
  <c r="AF190" i="78"/>
  <c r="U23" i="79" s="1"/>
  <c r="AE190" i="78"/>
  <c r="T23" i="79" s="1"/>
  <c r="AD190" i="78"/>
  <c r="S23" i="79" s="1"/>
  <c r="AB190" i="78"/>
  <c r="Q23" i="79" s="1"/>
  <c r="AA190" i="78"/>
  <c r="P23" i="79" s="1"/>
  <c r="Z190" i="78"/>
  <c r="O23" i="79" s="1"/>
  <c r="X190" i="78"/>
  <c r="M23" i="79" s="1"/>
  <c r="W190" i="78"/>
  <c r="L23" i="79" s="1"/>
  <c r="V190" i="78"/>
  <c r="K23" i="79" s="1"/>
  <c r="T190" i="78"/>
  <c r="I23" i="79" s="1"/>
  <c r="S190" i="78"/>
  <c r="H23" i="79" s="1"/>
  <c r="R190" i="78"/>
  <c r="G23" i="79" s="1"/>
  <c r="O190" i="78"/>
  <c r="F23" i="79" s="1"/>
  <c r="N190" i="78"/>
  <c r="E23" i="79" s="1"/>
  <c r="M190" i="78"/>
  <c r="D23" i="79" s="1"/>
  <c r="K190" i="78"/>
  <c r="C23" i="79" s="1"/>
  <c r="AG189" i="78"/>
  <c r="AG190" i="78" s="1"/>
  <c r="V23" i="79" s="1"/>
  <c r="AC189" i="78"/>
  <c r="AC190" i="78" s="1"/>
  <c r="R23" i="79" s="1"/>
  <c r="Y189" i="78"/>
  <c r="Y190" i="78" s="1"/>
  <c r="N23" i="79" s="1"/>
  <c r="U189" i="78"/>
  <c r="AF187" i="78"/>
  <c r="U22" i="79" s="1"/>
  <c r="AE187" i="78"/>
  <c r="T22" i="79" s="1"/>
  <c r="AD187" i="78"/>
  <c r="S22" i="79" s="1"/>
  <c r="AB187" i="78"/>
  <c r="Q22" i="79" s="1"/>
  <c r="AA187" i="78"/>
  <c r="P22" i="79" s="1"/>
  <c r="Z187" i="78"/>
  <c r="O22" i="79" s="1"/>
  <c r="X187" i="78"/>
  <c r="M22" i="79" s="1"/>
  <c r="W187" i="78"/>
  <c r="L22" i="79" s="1"/>
  <c r="V187" i="78"/>
  <c r="K22" i="79" s="1"/>
  <c r="T187" i="78"/>
  <c r="I22" i="79" s="1"/>
  <c r="S187" i="78"/>
  <c r="H22" i="79" s="1"/>
  <c r="R187" i="78"/>
  <c r="G22" i="79" s="1"/>
  <c r="O187" i="78"/>
  <c r="F22" i="79" s="1"/>
  <c r="N187" i="78"/>
  <c r="E22" i="79" s="1"/>
  <c r="M187" i="78"/>
  <c r="D22" i="79" s="1"/>
  <c r="K187" i="78"/>
  <c r="C22" i="79" s="1"/>
  <c r="J187" i="78"/>
  <c r="B22" i="79" s="1"/>
  <c r="AG186" i="78"/>
  <c r="AC186" i="78"/>
  <c r="Y186" i="78"/>
  <c r="U186" i="78"/>
  <c r="AG185" i="78"/>
  <c r="AC185" i="78"/>
  <c r="Y185" i="78"/>
  <c r="U185" i="78"/>
  <c r="AG184" i="78"/>
  <c r="AC184" i="78"/>
  <c r="Y184" i="78"/>
  <c r="U184" i="78"/>
  <c r="AG183" i="78"/>
  <c r="AC183" i="78"/>
  <c r="Y183" i="78"/>
  <c r="U183" i="78"/>
  <c r="AG182" i="78"/>
  <c r="AC182" i="78"/>
  <c r="Y182" i="78"/>
  <c r="U182" i="78"/>
  <c r="AG181" i="78"/>
  <c r="AC181" i="78"/>
  <c r="Y181" i="78"/>
  <c r="U181" i="78"/>
  <c r="AG180" i="78"/>
  <c r="AC180" i="78"/>
  <c r="Y180" i="78"/>
  <c r="U180" i="78"/>
  <c r="AG179" i="78"/>
  <c r="AC179" i="78"/>
  <c r="Y179" i="78"/>
  <c r="U179" i="78"/>
  <c r="AG178" i="78"/>
  <c r="AC178" i="78"/>
  <c r="Y178" i="78"/>
  <c r="U178" i="78"/>
  <c r="AG177" i="78"/>
  <c r="AC177" i="78"/>
  <c r="Y177" i="78"/>
  <c r="U177" i="78"/>
  <c r="AF175" i="78"/>
  <c r="U21" i="79" s="1"/>
  <c r="AE175" i="78"/>
  <c r="T21" i="79" s="1"/>
  <c r="AD175" i="78"/>
  <c r="S21" i="79" s="1"/>
  <c r="AB175" i="78"/>
  <c r="Q21" i="79" s="1"/>
  <c r="AA175" i="78"/>
  <c r="P21" i="79" s="1"/>
  <c r="Z175" i="78"/>
  <c r="O21" i="79" s="1"/>
  <c r="X175" i="78"/>
  <c r="M21" i="79" s="1"/>
  <c r="W175" i="78"/>
  <c r="L21" i="79" s="1"/>
  <c r="V175" i="78"/>
  <c r="K21" i="79" s="1"/>
  <c r="T175" i="78"/>
  <c r="I21" i="79" s="1"/>
  <c r="S175" i="78"/>
  <c r="H21" i="79" s="1"/>
  <c r="R175" i="78"/>
  <c r="G21" i="79" s="1"/>
  <c r="O175" i="78"/>
  <c r="F21" i="79" s="1"/>
  <c r="N175" i="78"/>
  <c r="E21" i="79" s="1"/>
  <c r="M175" i="78"/>
  <c r="D21" i="79" s="1"/>
  <c r="K175" i="78"/>
  <c r="C21" i="79" s="1"/>
  <c r="J175" i="78"/>
  <c r="B21" i="79" s="1"/>
  <c r="AG174" i="78"/>
  <c r="AC174" i="78"/>
  <c r="Y174" i="78"/>
  <c r="U174" i="78"/>
  <c r="AG173" i="78"/>
  <c r="AC173" i="78"/>
  <c r="Y173" i="78"/>
  <c r="U173" i="78"/>
  <c r="AG172" i="78"/>
  <c r="AC172" i="78"/>
  <c r="Y172" i="78"/>
  <c r="U172" i="78"/>
  <c r="AG171" i="78"/>
  <c r="AC171" i="78"/>
  <c r="Y171" i="78"/>
  <c r="U171" i="78"/>
  <c r="AG170" i="78"/>
  <c r="AC170" i="78"/>
  <c r="Y170" i="78"/>
  <c r="U170" i="78"/>
  <c r="AG169" i="78"/>
  <c r="AC169" i="78"/>
  <c r="Y169" i="78"/>
  <c r="U169" i="78"/>
  <c r="AG168" i="78"/>
  <c r="AC168" i="78"/>
  <c r="Y168" i="78"/>
  <c r="U168" i="78"/>
  <c r="AG167" i="78"/>
  <c r="AC167" i="78"/>
  <c r="Y167" i="78"/>
  <c r="U167" i="78"/>
  <c r="AG166" i="78"/>
  <c r="AC166" i="78"/>
  <c r="Y166" i="78"/>
  <c r="U166" i="78"/>
  <c r="AG165" i="78"/>
  <c r="AG175" i="78" s="1"/>
  <c r="V21" i="79" s="1"/>
  <c r="AC165" i="78"/>
  <c r="Y165" i="78"/>
  <c r="Y175" i="78" s="1"/>
  <c r="N21" i="79" s="1"/>
  <c r="U165" i="78"/>
  <c r="AF163" i="78"/>
  <c r="U20" i="79" s="1"/>
  <c r="AE163" i="78"/>
  <c r="T20" i="79" s="1"/>
  <c r="AD163" i="78"/>
  <c r="S20" i="79" s="1"/>
  <c r="AB163" i="78"/>
  <c r="Q20" i="79" s="1"/>
  <c r="AA163" i="78"/>
  <c r="P20" i="79" s="1"/>
  <c r="Z163" i="78"/>
  <c r="O20" i="79" s="1"/>
  <c r="X163" i="78"/>
  <c r="M20" i="79" s="1"/>
  <c r="W163" i="78"/>
  <c r="L20" i="79" s="1"/>
  <c r="V163" i="78"/>
  <c r="K20" i="79" s="1"/>
  <c r="T163" i="78"/>
  <c r="I20" i="79" s="1"/>
  <c r="S163" i="78"/>
  <c r="H20" i="79" s="1"/>
  <c r="R163" i="78"/>
  <c r="G20" i="79" s="1"/>
  <c r="O163" i="78"/>
  <c r="F20" i="79" s="1"/>
  <c r="N163" i="78"/>
  <c r="E20" i="79" s="1"/>
  <c r="M163" i="78"/>
  <c r="D20" i="79" s="1"/>
  <c r="K163" i="78"/>
  <c r="C20" i="79" s="1"/>
  <c r="J163" i="78"/>
  <c r="B20" i="79" s="1"/>
  <c r="AG162" i="78"/>
  <c r="AC162" i="78"/>
  <c r="Y162" i="78"/>
  <c r="U162" i="78"/>
  <c r="AG161" i="78"/>
  <c r="AC161" i="78"/>
  <c r="Y161" i="78"/>
  <c r="U161" i="78"/>
  <c r="AG160" i="78"/>
  <c r="AC160" i="78"/>
  <c r="Y160" i="78"/>
  <c r="U160" i="78"/>
  <c r="AG159" i="78"/>
  <c r="AC159" i="78"/>
  <c r="Y159" i="78"/>
  <c r="U159" i="78"/>
  <c r="AG158" i="78"/>
  <c r="AC158" i="78"/>
  <c r="Y158" i="78"/>
  <c r="U158" i="78"/>
  <c r="AG157" i="78"/>
  <c r="AC157" i="78"/>
  <c r="Y157" i="78"/>
  <c r="U157" i="78"/>
  <c r="AG156" i="78"/>
  <c r="AC156" i="78"/>
  <c r="Y156" i="78"/>
  <c r="U156" i="78"/>
  <c r="AG155" i="78"/>
  <c r="AC155" i="78"/>
  <c r="Y155" i="78"/>
  <c r="U155" i="78"/>
  <c r="AG154" i="78"/>
  <c r="AC154" i="78"/>
  <c r="Y154" i="78"/>
  <c r="U154" i="78"/>
  <c r="AG153" i="78"/>
  <c r="AC153" i="78"/>
  <c r="Y153" i="78"/>
  <c r="U153" i="78"/>
  <c r="AF151" i="78"/>
  <c r="U19" i="79" s="1"/>
  <c r="AE151" i="78"/>
  <c r="T19" i="79" s="1"/>
  <c r="AD151" i="78"/>
  <c r="S19" i="79" s="1"/>
  <c r="AB151" i="78"/>
  <c r="Q19" i="79" s="1"/>
  <c r="AA151" i="78"/>
  <c r="P19" i="79" s="1"/>
  <c r="Z151" i="78"/>
  <c r="O19" i="79" s="1"/>
  <c r="X151" i="78"/>
  <c r="M19" i="79" s="1"/>
  <c r="W151" i="78"/>
  <c r="L19" i="79" s="1"/>
  <c r="V151" i="78"/>
  <c r="K19" i="79" s="1"/>
  <c r="T151" i="78"/>
  <c r="I19" i="79" s="1"/>
  <c r="S151" i="78"/>
  <c r="H19" i="79" s="1"/>
  <c r="R151" i="78"/>
  <c r="G19" i="79" s="1"/>
  <c r="O151" i="78"/>
  <c r="F19" i="79" s="1"/>
  <c r="N151" i="78"/>
  <c r="E19" i="79" s="1"/>
  <c r="M151" i="78"/>
  <c r="D19" i="79" s="1"/>
  <c r="K151" i="78"/>
  <c r="C19" i="79" s="1"/>
  <c r="J151" i="78"/>
  <c r="B19" i="79" s="1"/>
  <c r="AG150" i="78"/>
  <c r="AC150" i="78"/>
  <c r="Y150" i="78"/>
  <c r="U150" i="78"/>
  <c r="AG149" i="78"/>
  <c r="AC149" i="78"/>
  <c r="Y149" i="78"/>
  <c r="U149" i="78"/>
  <c r="AG148" i="78"/>
  <c r="AC148" i="78"/>
  <c r="Y148" i="78"/>
  <c r="U148" i="78"/>
  <c r="AG147" i="78"/>
  <c r="AC147" i="78"/>
  <c r="Y147" i="78"/>
  <c r="U147" i="78"/>
  <c r="AG146" i="78"/>
  <c r="AC146" i="78"/>
  <c r="Y146" i="78"/>
  <c r="U146" i="78"/>
  <c r="AG145" i="78"/>
  <c r="AC145" i="78"/>
  <c r="Y145" i="78"/>
  <c r="U145" i="78"/>
  <c r="AG144" i="78"/>
  <c r="AC144" i="78"/>
  <c r="Y144" i="78"/>
  <c r="U144" i="78"/>
  <c r="AG143" i="78"/>
  <c r="AC143" i="78"/>
  <c r="Y143" i="78"/>
  <c r="U143" i="78"/>
  <c r="AG142" i="78"/>
  <c r="AC142" i="78"/>
  <c r="Y142" i="78"/>
  <c r="U142" i="78"/>
  <c r="AG141" i="78"/>
  <c r="AG151" i="78" s="1"/>
  <c r="V19" i="79" s="1"/>
  <c r="AC141" i="78"/>
  <c r="AC151" i="78" s="1"/>
  <c r="R19" i="79" s="1"/>
  <c r="Y141" i="78"/>
  <c r="Y151" i="78" s="1"/>
  <c r="N19" i="79" s="1"/>
  <c r="U141" i="78"/>
  <c r="AF139" i="78"/>
  <c r="U18" i="79" s="1"/>
  <c r="AE139" i="78"/>
  <c r="T18" i="79" s="1"/>
  <c r="AD139" i="78"/>
  <c r="S18" i="79" s="1"/>
  <c r="AB139" i="78"/>
  <c r="Q18" i="79" s="1"/>
  <c r="AA139" i="78"/>
  <c r="P18" i="79" s="1"/>
  <c r="Z139" i="78"/>
  <c r="O18" i="79" s="1"/>
  <c r="X139" i="78"/>
  <c r="M18" i="79" s="1"/>
  <c r="W139" i="78"/>
  <c r="L18" i="79" s="1"/>
  <c r="V139" i="78"/>
  <c r="K18" i="79" s="1"/>
  <c r="T139" i="78"/>
  <c r="I18" i="79" s="1"/>
  <c r="S139" i="78"/>
  <c r="H18" i="79" s="1"/>
  <c r="R139" i="78"/>
  <c r="G18" i="79" s="1"/>
  <c r="O139" i="78"/>
  <c r="F18" i="79" s="1"/>
  <c r="N139" i="78"/>
  <c r="E18" i="79" s="1"/>
  <c r="M139" i="78"/>
  <c r="D18" i="79" s="1"/>
  <c r="AG138" i="78"/>
  <c r="AC138" i="78"/>
  <c r="Y138" i="78"/>
  <c r="U138" i="78"/>
  <c r="AG137" i="78"/>
  <c r="AC137" i="78"/>
  <c r="Y137" i="78"/>
  <c r="U137" i="78"/>
  <c r="AG136" i="78"/>
  <c r="AC136" i="78"/>
  <c r="Y136" i="78"/>
  <c r="U136" i="78"/>
  <c r="AG135" i="78"/>
  <c r="AC135" i="78"/>
  <c r="Y135" i="78"/>
  <c r="U135" i="78"/>
  <c r="AG134" i="78"/>
  <c r="AC134" i="78"/>
  <c r="Y134" i="78"/>
  <c r="U134" i="78"/>
  <c r="AG133" i="78"/>
  <c r="AC133" i="78"/>
  <c r="Y133" i="78"/>
  <c r="U133" i="78"/>
  <c r="AG132" i="78"/>
  <c r="AC132" i="78"/>
  <c r="Y132" i="78"/>
  <c r="U132" i="78"/>
  <c r="AG131" i="78"/>
  <c r="AC131" i="78"/>
  <c r="Y131" i="78"/>
  <c r="U131" i="78"/>
  <c r="AG130" i="78"/>
  <c r="AC130" i="78"/>
  <c r="Y130" i="78"/>
  <c r="U130" i="78"/>
  <c r="AG129" i="78"/>
  <c r="AC129" i="78"/>
  <c r="Y129" i="78"/>
  <c r="U129" i="78"/>
  <c r="AF127" i="78"/>
  <c r="U17" i="79" s="1"/>
  <c r="AE127" i="78"/>
  <c r="T17" i="79" s="1"/>
  <c r="AD127" i="78"/>
  <c r="S17" i="79" s="1"/>
  <c r="AB127" i="78"/>
  <c r="Q17" i="79" s="1"/>
  <c r="AA127" i="78"/>
  <c r="P17" i="79" s="1"/>
  <c r="Z127" i="78"/>
  <c r="O17" i="79" s="1"/>
  <c r="X127" i="78"/>
  <c r="M17" i="79" s="1"/>
  <c r="W127" i="78"/>
  <c r="L17" i="79" s="1"/>
  <c r="V127" i="78"/>
  <c r="K17" i="79" s="1"/>
  <c r="T127" i="78"/>
  <c r="I17" i="79" s="1"/>
  <c r="S127" i="78"/>
  <c r="H17" i="79" s="1"/>
  <c r="R127" i="78"/>
  <c r="G17" i="79" s="1"/>
  <c r="O127" i="78"/>
  <c r="F17" i="79" s="1"/>
  <c r="N127" i="78"/>
  <c r="E17" i="79" s="1"/>
  <c r="M127" i="78"/>
  <c r="D17" i="79" s="1"/>
  <c r="K127" i="78"/>
  <c r="C17" i="79" s="1"/>
  <c r="J127" i="78"/>
  <c r="B17" i="79" s="1"/>
  <c r="AG126" i="78"/>
  <c r="AC126" i="78"/>
  <c r="Y126" i="78"/>
  <c r="U126" i="78"/>
  <c r="AG125" i="78"/>
  <c r="AC125" i="78"/>
  <c r="Y125" i="78"/>
  <c r="U125" i="78"/>
  <c r="AG124" i="78"/>
  <c r="AC124" i="78"/>
  <c r="Y124" i="78"/>
  <c r="U124" i="78"/>
  <c r="AG123" i="78"/>
  <c r="AC123" i="78"/>
  <c r="Y123" i="78"/>
  <c r="U123" i="78"/>
  <c r="AG122" i="78"/>
  <c r="AC122" i="78"/>
  <c r="Y122" i="78"/>
  <c r="U122" i="78"/>
  <c r="AG121" i="78"/>
  <c r="AC121" i="78"/>
  <c r="Y121" i="78"/>
  <c r="U121" i="78"/>
  <c r="AG120" i="78"/>
  <c r="AC120" i="78"/>
  <c r="Y120" i="78"/>
  <c r="U120" i="78"/>
  <c r="AG119" i="78"/>
  <c r="AC119" i="78"/>
  <c r="Y119" i="78"/>
  <c r="U119" i="78"/>
  <c r="AG118" i="78"/>
  <c r="AC118" i="78"/>
  <c r="Y118" i="78"/>
  <c r="U118" i="78"/>
  <c r="AG117" i="78"/>
  <c r="AG127" i="78" s="1"/>
  <c r="V17" i="79" s="1"/>
  <c r="AC117" i="78"/>
  <c r="AC127" i="78" s="1"/>
  <c r="R17" i="79" s="1"/>
  <c r="Y117" i="78"/>
  <c r="Y127" i="78" s="1"/>
  <c r="N17" i="79" s="1"/>
  <c r="U117" i="78"/>
  <c r="AF115" i="78"/>
  <c r="U16" i="79" s="1"/>
  <c r="AE115" i="78"/>
  <c r="T16" i="79" s="1"/>
  <c r="AD115" i="78"/>
  <c r="S16" i="79" s="1"/>
  <c r="AB115" i="78"/>
  <c r="Q16" i="79" s="1"/>
  <c r="AA115" i="78"/>
  <c r="P16" i="79" s="1"/>
  <c r="Z115" i="78"/>
  <c r="O16" i="79" s="1"/>
  <c r="X115" i="78"/>
  <c r="M16" i="79" s="1"/>
  <c r="W115" i="78"/>
  <c r="L16" i="79" s="1"/>
  <c r="V115" i="78"/>
  <c r="K16" i="79" s="1"/>
  <c r="T115" i="78"/>
  <c r="I16" i="79" s="1"/>
  <c r="S115" i="78"/>
  <c r="H16" i="79" s="1"/>
  <c r="R115" i="78"/>
  <c r="G16" i="79" s="1"/>
  <c r="O115" i="78"/>
  <c r="F16" i="79" s="1"/>
  <c r="N115" i="78"/>
  <c r="E16" i="79" s="1"/>
  <c r="M115" i="78"/>
  <c r="D16" i="79" s="1"/>
  <c r="K115" i="78"/>
  <c r="C16" i="79" s="1"/>
  <c r="J115" i="78"/>
  <c r="B16" i="79" s="1"/>
  <c r="AG114" i="78"/>
  <c r="AC114" i="78"/>
  <c r="Y114" i="78"/>
  <c r="U114" i="78"/>
  <c r="AG113" i="78"/>
  <c r="AC113" i="78"/>
  <c r="Y113" i="78"/>
  <c r="U113" i="78"/>
  <c r="AG112" i="78"/>
  <c r="AC112" i="78"/>
  <c r="Y112" i="78"/>
  <c r="U112" i="78"/>
  <c r="AG111" i="78"/>
  <c r="AC111" i="78"/>
  <c r="Y111" i="78"/>
  <c r="U111" i="78"/>
  <c r="AG110" i="78"/>
  <c r="AC110" i="78"/>
  <c r="Y110" i="78"/>
  <c r="U110" i="78"/>
  <c r="AG109" i="78"/>
  <c r="AC109" i="78"/>
  <c r="Y109" i="78"/>
  <c r="U109" i="78"/>
  <c r="AG108" i="78"/>
  <c r="AC108" i="78"/>
  <c r="Y108" i="78"/>
  <c r="U108" i="78"/>
  <c r="AG107" i="78"/>
  <c r="AC107" i="78"/>
  <c r="Y107" i="78"/>
  <c r="U107" i="78"/>
  <c r="AG106" i="78"/>
  <c r="AC106" i="78"/>
  <c r="Y106" i="78"/>
  <c r="U106" i="78"/>
  <c r="AG105" i="78"/>
  <c r="AC105" i="78"/>
  <c r="Y105" i="78"/>
  <c r="U105" i="78"/>
  <c r="AF103" i="78"/>
  <c r="U15" i="79" s="1"/>
  <c r="AE103" i="78"/>
  <c r="T15" i="79" s="1"/>
  <c r="AD103" i="78"/>
  <c r="S15" i="79" s="1"/>
  <c r="AB103" i="78"/>
  <c r="Q15" i="79" s="1"/>
  <c r="AA103" i="78"/>
  <c r="P15" i="79" s="1"/>
  <c r="Z103" i="78"/>
  <c r="O15" i="79" s="1"/>
  <c r="X103" i="78"/>
  <c r="M15" i="79" s="1"/>
  <c r="W103" i="78"/>
  <c r="L15" i="79" s="1"/>
  <c r="V103" i="78"/>
  <c r="K15" i="79" s="1"/>
  <c r="T103" i="78"/>
  <c r="I15" i="79" s="1"/>
  <c r="S103" i="78"/>
  <c r="H15" i="79" s="1"/>
  <c r="R103" i="78"/>
  <c r="G15" i="79" s="1"/>
  <c r="O103" i="78"/>
  <c r="F15" i="79" s="1"/>
  <c r="N103" i="78"/>
  <c r="E15" i="79" s="1"/>
  <c r="M103" i="78"/>
  <c r="D15" i="79" s="1"/>
  <c r="K103" i="78"/>
  <c r="C15" i="79" s="1"/>
  <c r="J103" i="78"/>
  <c r="B15" i="79" s="1"/>
  <c r="AG102" i="78"/>
  <c r="AC102" i="78"/>
  <c r="Y102" i="78"/>
  <c r="U102" i="78"/>
  <c r="AG101" i="78"/>
  <c r="AC101" i="78"/>
  <c r="Y101" i="78"/>
  <c r="U101" i="78"/>
  <c r="AG100" i="78"/>
  <c r="AC100" i="78"/>
  <c r="Y100" i="78"/>
  <c r="U100" i="78"/>
  <c r="AG99" i="78"/>
  <c r="AC99" i="78"/>
  <c r="Y99" i="78"/>
  <c r="U99" i="78"/>
  <c r="AG98" i="78"/>
  <c r="AC98" i="78"/>
  <c r="Y98" i="78"/>
  <c r="U98" i="78"/>
  <c r="AG97" i="78"/>
  <c r="AC97" i="78"/>
  <c r="Y97" i="78"/>
  <c r="U97" i="78"/>
  <c r="AG96" i="78"/>
  <c r="AC96" i="78"/>
  <c r="Y96" i="78"/>
  <c r="U96" i="78"/>
  <c r="AG95" i="78"/>
  <c r="AC95" i="78"/>
  <c r="Y95" i="78"/>
  <c r="U95" i="78"/>
  <c r="AG94" i="78"/>
  <c r="AC94" i="78"/>
  <c r="Y94" i="78"/>
  <c r="U94" i="78"/>
  <c r="AG93" i="78"/>
  <c r="AC93" i="78"/>
  <c r="AC103" i="78" s="1"/>
  <c r="R15" i="79" s="1"/>
  <c r="Y93" i="78"/>
  <c r="Y103" i="78" s="1"/>
  <c r="N15" i="79" s="1"/>
  <c r="U93" i="78"/>
  <c r="AF91" i="78"/>
  <c r="U14" i="79" s="1"/>
  <c r="AE91" i="78"/>
  <c r="T14" i="79" s="1"/>
  <c r="AD91" i="78"/>
  <c r="S14" i="79" s="1"/>
  <c r="AB91" i="78"/>
  <c r="Q14" i="79" s="1"/>
  <c r="AA91" i="78"/>
  <c r="P14" i="79" s="1"/>
  <c r="Z91" i="78"/>
  <c r="O14" i="79" s="1"/>
  <c r="X91" i="78"/>
  <c r="M14" i="79" s="1"/>
  <c r="W91" i="78"/>
  <c r="L14" i="79" s="1"/>
  <c r="V91" i="78"/>
  <c r="K14" i="79" s="1"/>
  <c r="T91" i="78"/>
  <c r="I14" i="79" s="1"/>
  <c r="S91" i="78"/>
  <c r="H14" i="79" s="1"/>
  <c r="R91" i="78"/>
  <c r="G14" i="79" s="1"/>
  <c r="O91" i="78"/>
  <c r="F14" i="79" s="1"/>
  <c r="N91" i="78"/>
  <c r="E14" i="79" s="1"/>
  <c r="M91" i="78"/>
  <c r="D14" i="79" s="1"/>
  <c r="K91" i="78"/>
  <c r="C14" i="79" s="1"/>
  <c r="J91" i="78"/>
  <c r="B14" i="79" s="1"/>
  <c r="AG90" i="78"/>
  <c r="AC90" i="78"/>
  <c r="Y90" i="78"/>
  <c r="U90" i="78"/>
  <c r="AG89" i="78"/>
  <c r="AC89" i="78"/>
  <c r="Y89" i="78"/>
  <c r="U89" i="78"/>
  <c r="AG88" i="78"/>
  <c r="AC88" i="78"/>
  <c r="Y88" i="78"/>
  <c r="U88" i="78"/>
  <c r="AG87" i="78"/>
  <c r="AC87" i="78"/>
  <c r="Y87" i="78"/>
  <c r="U87" i="78"/>
  <c r="AG86" i="78"/>
  <c r="AC86" i="78"/>
  <c r="Y86" i="78"/>
  <c r="U86" i="78"/>
  <c r="AG85" i="78"/>
  <c r="AC85" i="78"/>
  <c r="Y85" i="78"/>
  <c r="U85" i="78"/>
  <c r="AG84" i="78"/>
  <c r="AC84" i="78"/>
  <c r="Y84" i="78"/>
  <c r="U84" i="78"/>
  <c r="AG83" i="78"/>
  <c r="AC83" i="78"/>
  <c r="Y83" i="78"/>
  <c r="U83" i="78"/>
  <c r="AG82" i="78"/>
  <c r="AC82" i="78"/>
  <c r="Y82" i="78"/>
  <c r="U82" i="78"/>
  <c r="AG81" i="78"/>
  <c r="AC81" i="78"/>
  <c r="Y81" i="78"/>
  <c r="U81" i="78"/>
  <c r="AF79" i="78"/>
  <c r="U13" i="79" s="1"/>
  <c r="AE79" i="78"/>
  <c r="T13" i="79" s="1"/>
  <c r="AD79" i="78"/>
  <c r="S13" i="79" s="1"/>
  <c r="AB79" i="78"/>
  <c r="Q13" i="79" s="1"/>
  <c r="AA79" i="78"/>
  <c r="P13" i="79" s="1"/>
  <c r="Z79" i="78"/>
  <c r="O13" i="79" s="1"/>
  <c r="X79" i="78"/>
  <c r="M13" i="79" s="1"/>
  <c r="W79" i="78"/>
  <c r="L13" i="79" s="1"/>
  <c r="V79" i="78"/>
  <c r="K13" i="79" s="1"/>
  <c r="T79" i="78"/>
  <c r="I13" i="79" s="1"/>
  <c r="S79" i="78"/>
  <c r="H13" i="79" s="1"/>
  <c r="R79" i="78"/>
  <c r="G13" i="79" s="1"/>
  <c r="O79" i="78"/>
  <c r="F13" i="79" s="1"/>
  <c r="N79" i="78"/>
  <c r="E13" i="79" s="1"/>
  <c r="M79" i="78"/>
  <c r="D13" i="79" s="1"/>
  <c r="K79" i="78"/>
  <c r="C13" i="79" s="1"/>
  <c r="J79" i="78"/>
  <c r="B13" i="79" s="1"/>
  <c r="AG78" i="78"/>
  <c r="AC78" i="78"/>
  <c r="Y78" i="78"/>
  <c r="U78" i="78"/>
  <c r="AG77" i="78"/>
  <c r="AC77" i="78"/>
  <c r="Y77" i="78"/>
  <c r="U77" i="78"/>
  <c r="AG76" i="78"/>
  <c r="AC76" i="78"/>
  <c r="Y76" i="78"/>
  <c r="U76" i="78"/>
  <c r="AG75" i="78"/>
  <c r="AC75" i="78"/>
  <c r="Y75" i="78"/>
  <c r="U75" i="78"/>
  <c r="AG74" i="78"/>
  <c r="AC74" i="78"/>
  <c r="Y74" i="78"/>
  <c r="U74" i="78"/>
  <c r="AG73" i="78"/>
  <c r="AC73" i="78"/>
  <c r="Y73" i="78"/>
  <c r="U73" i="78"/>
  <c r="AG72" i="78"/>
  <c r="AC72" i="78"/>
  <c r="Y72" i="78"/>
  <c r="U72" i="78"/>
  <c r="AG71" i="78"/>
  <c r="AC71" i="78"/>
  <c r="Y71" i="78"/>
  <c r="U71" i="78"/>
  <c r="AG70" i="78"/>
  <c r="AC70" i="78"/>
  <c r="Y70" i="78"/>
  <c r="U70" i="78"/>
  <c r="AG69" i="78"/>
  <c r="AG79" i="78" s="1"/>
  <c r="V13" i="79" s="1"/>
  <c r="AC69" i="78"/>
  <c r="AC79" i="78" s="1"/>
  <c r="R13" i="79" s="1"/>
  <c r="Y69" i="78"/>
  <c r="Y79" i="78" s="1"/>
  <c r="N13" i="79" s="1"/>
  <c r="U69" i="78"/>
  <c r="AF67" i="78"/>
  <c r="U12" i="79" s="1"/>
  <c r="AE67" i="78"/>
  <c r="T12" i="79" s="1"/>
  <c r="AD67" i="78"/>
  <c r="S12" i="79" s="1"/>
  <c r="AB67" i="78"/>
  <c r="Q12" i="79" s="1"/>
  <c r="AA67" i="78"/>
  <c r="P12" i="79" s="1"/>
  <c r="Z67" i="78"/>
  <c r="O12" i="79" s="1"/>
  <c r="X67" i="78"/>
  <c r="M12" i="79" s="1"/>
  <c r="W67" i="78"/>
  <c r="L12" i="79" s="1"/>
  <c r="V67" i="78"/>
  <c r="K12" i="79" s="1"/>
  <c r="T67" i="78"/>
  <c r="I12" i="79" s="1"/>
  <c r="S67" i="78"/>
  <c r="H12" i="79" s="1"/>
  <c r="R67" i="78"/>
  <c r="G12" i="79" s="1"/>
  <c r="O67" i="78"/>
  <c r="F12" i="79" s="1"/>
  <c r="N67" i="78"/>
  <c r="E12" i="79" s="1"/>
  <c r="M67" i="78"/>
  <c r="D12" i="79" s="1"/>
  <c r="K67" i="78"/>
  <c r="C12" i="79" s="1"/>
  <c r="J67" i="78"/>
  <c r="B12" i="79" s="1"/>
  <c r="AG66" i="78"/>
  <c r="AC66" i="78"/>
  <c r="Y66" i="78"/>
  <c r="U66" i="78"/>
  <c r="AG65" i="78"/>
  <c r="AC65" i="78"/>
  <c r="Y65" i="78"/>
  <c r="U65" i="78"/>
  <c r="AG64" i="78"/>
  <c r="AC64" i="78"/>
  <c r="Y64" i="78"/>
  <c r="U64" i="78"/>
  <c r="AG63" i="78"/>
  <c r="AC63" i="78"/>
  <c r="Y63" i="78"/>
  <c r="U63" i="78"/>
  <c r="AG62" i="78"/>
  <c r="AC62" i="78"/>
  <c r="Y62" i="78"/>
  <c r="U62" i="78"/>
  <c r="AG61" i="78"/>
  <c r="AC61" i="78"/>
  <c r="Y61" i="78"/>
  <c r="U61" i="78"/>
  <c r="AG60" i="78"/>
  <c r="AC60" i="78"/>
  <c r="Y60" i="78"/>
  <c r="U60" i="78"/>
  <c r="AG59" i="78"/>
  <c r="AC59" i="78"/>
  <c r="Y59" i="78"/>
  <c r="U59" i="78"/>
  <c r="AG58" i="78"/>
  <c r="AC58" i="78"/>
  <c r="Y58" i="78"/>
  <c r="U58" i="78"/>
  <c r="AG57" i="78"/>
  <c r="AC57" i="78"/>
  <c r="Y57" i="78"/>
  <c r="U57" i="78"/>
  <c r="AF55" i="78"/>
  <c r="U11" i="79" s="1"/>
  <c r="AE55" i="78"/>
  <c r="T11" i="79" s="1"/>
  <c r="AD55" i="78"/>
  <c r="S11" i="79" s="1"/>
  <c r="AB55" i="78"/>
  <c r="Q11" i="79" s="1"/>
  <c r="AA55" i="78"/>
  <c r="P11" i="79" s="1"/>
  <c r="Z55" i="78"/>
  <c r="O11" i="79" s="1"/>
  <c r="X55" i="78"/>
  <c r="M11" i="79" s="1"/>
  <c r="W55" i="78"/>
  <c r="L11" i="79" s="1"/>
  <c r="V55" i="78"/>
  <c r="K11" i="79" s="1"/>
  <c r="T55" i="78"/>
  <c r="I11" i="79" s="1"/>
  <c r="S55" i="78"/>
  <c r="H11" i="79" s="1"/>
  <c r="R55" i="78"/>
  <c r="G11" i="79" s="1"/>
  <c r="O55" i="78"/>
  <c r="F11" i="79" s="1"/>
  <c r="N55" i="78"/>
  <c r="E11" i="79" s="1"/>
  <c r="M55" i="78"/>
  <c r="D11" i="79" s="1"/>
  <c r="K55" i="78"/>
  <c r="C11" i="79" s="1"/>
  <c r="J55" i="78"/>
  <c r="B11" i="79" s="1"/>
  <c r="AG54" i="78"/>
  <c r="AC54" i="78"/>
  <c r="Y54" i="78"/>
  <c r="U54" i="78"/>
  <c r="AG53" i="78"/>
  <c r="AC53" i="78"/>
  <c r="Y53" i="78"/>
  <c r="U53" i="78"/>
  <c r="AG52" i="78"/>
  <c r="AC52" i="78"/>
  <c r="Y52" i="78"/>
  <c r="U52" i="78"/>
  <c r="AG51" i="78"/>
  <c r="AC51" i="78"/>
  <c r="Y51" i="78"/>
  <c r="U51" i="78"/>
  <c r="AG50" i="78"/>
  <c r="AC50" i="78"/>
  <c r="Y50" i="78"/>
  <c r="U50" i="78"/>
  <c r="AG49" i="78"/>
  <c r="AC49" i="78"/>
  <c r="Y49" i="78"/>
  <c r="U49" i="78"/>
  <c r="AG48" i="78"/>
  <c r="AC48" i="78"/>
  <c r="Y48" i="78"/>
  <c r="U48" i="78"/>
  <c r="AG47" i="78"/>
  <c r="AC47" i="78"/>
  <c r="Y47" i="78"/>
  <c r="U47" i="78"/>
  <c r="AG46" i="78"/>
  <c r="AC46" i="78"/>
  <c r="Y46" i="78"/>
  <c r="U46" i="78"/>
  <c r="AG45" i="78"/>
  <c r="AG55" i="78" s="1"/>
  <c r="V11" i="79" s="1"/>
  <c r="AC45" i="78"/>
  <c r="AC55" i="78" s="1"/>
  <c r="R11" i="79" s="1"/>
  <c r="Y45" i="78"/>
  <c r="Y55" i="78" s="1"/>
  <c r="N11" i="79" s="1"/>
  <c r="U45" i="78"/>
  <c r="AF43" i="78"/>
  <c r="U10" i="79" s="1"/>
  <c r="AE43" i="78"/>
  <c r="T10" i="79" s="1"/>
  <c r="AD43" i="78"/>
  <c r="S10" i="79" s="1"/>
  <c r="AB43" i="78"/>
  <c r="Q10" i="79" s="1"/>
  <c r="AA43" i="78"/>
  <c r="P10" i="79" s="1"/>
  <c r="Z43" i="78"/>
  <c r="O10" i="79" s="1"/>
  <c r="X43" i="78"/>
  <c r="M10" i="79" s="1"/>
  <c r="W43" i="78"/>
  <c r="L10" i="79" s="1"/>
  <c r="V43" i="78"/>
  <c r="K10" i="79" s="1"/>
  <c r="T43" i="78"/>
  <c r="I10" i="79" s="1"/>
  <c r="S43" i="78"/>
  <c r="H10" i="79" s="1"/>
  <c r="R43" i="78"/>
  <c r="G10" i="79" s="1"/>
  <c r="O43" i="78"/>
  <c r="F10" i="79" s="1"/>
  <c r="N43" i="78"/>
  <c r="E10" i="79" s="1"/>
  <c r="M43" i="78"/>
  <c r="D10" i="79" s="1"/>
  <c r="K43" i="78"/>
  <c r="C10" i="79" s="1"/>
  <c r="J43" i="78"/>
  <c r="B10" i="79" s="1"/>
  <c r="AG42" i="78"/>
  <c r="AC42" i="78"/>
  <c r="Y42" i="78"/>
  <c r="U42" i="78"/>
  <c r="AG41" i="78"/>
  <c r="AC41" i="78"/>
  <c r="Y41" i="78"/>
  <c r="U41" i="78"/>
  <c r="AG40" i="78"/>
  <c r="AC40" i="78"/>
  <c r="Y40" i="78"/>
  <c r="U40" i="78"/>
  <c r="AG39" i="78"/>
  <c r="AC39" i="78"/>
  <c r="Y39" i="78"/>
  <c r="U39" i="78"/>
  <c r="AG38" i="78"/>
  <c r="AC38" i="78"/>
  <c r="Y38" i="78"/>
  <c r="U38" i="78"/>
  <c r="AG37" i="78"/>
  <c r="AC37" i="78"/>
  <c r="Y37" i="78"/>
  <c r="U37" i="78"/>
  <c r="AG36" i="78"/>
  <c r="AC36" i="78"/>
  <c r="Y36" i="78"/>
  <c r="U36" i="78"/>
  <c r="AG35" i="78"/>
  <c r="AC35" i="78"/>
  <c r="Y35" i="78"/>
  <c r="U35" i="78"/>
  <c r="AG34" i="78"/>
  <c r="AC34" i="78"/>
  <c r="Y34" i="78"/>
  <c r="U34" i="78"/>
  <c r="AG33" i="78"/>
  <c r="AC33" i="78"/>
  <c r="Y33" i="78"/>
  <c r="U33" i="78"/>
  <c r="AF31" i="78"/>
  <c r="U9" i="79" s="1"/>
  <c r="AE31" i="78"/>
  <c r="T9" i="79" s="1"/>
  <c r="AD31" i="78"/>
  <c r="S9" i="79" s="1"/>
  <c r="AB31" i="78"/>
  <c r="Q9" i="79" s="1"/>
  <c r="AA31" i="78"/>
  <c r="P9" i="79" s="1"/>
  <c r="Z31" i="78"/>
  <c r="O9" i="79" s="1"/>
  <c r="X31" i="78"/>
  <c r="M9" i="79" s="1"/>
  <c r="W31" i="78"/>
  <c r="L9" i="79" s="1"/>
  <c r="V31" i="78"/>
  <c r="K9" i="79" s="1"/>
  <c r="T31" i="78"/>
  <c r="I9" i="79" s="1"/>
  <c r="S31" i="78"/>
  <c r="H9" i="79" s="1"/>
  <c r="R31" i="78"/>
  <c r="G9" i="79" s="1"/>
  <c r="O31" i="78"/>
  <c r="F9" i="79" s="1"/>
  <c r="N31" i="78"/>
  <c r="E9" i="79" s="1"/>
  <c r="M31" i="78"/>
  <c r="D9" i="79" s="1"/>
  <c r="K31" i="78"/>
  <c r="C9" i="79" s="1"/>
  <c r="J31" i="78"/>
  <c r="B9" i="79" s="1"/>
  <c r="AG30" i="78"/>
  <c r="AC30" i="78"/>
  <c r="Y30" i="78"/>
  <c r="U30" i="78"/>
  <c r="AG29" i="78"/>
  <c r="AC29" i="78"/>
  <c r="Y29" i="78"/>
  <c r="U29" i="78"/>
  <c r="AG28" i="78"/>
  <c r="AC28" i="78"/>
  <c r="Y28" i="78"/>
  <c r="U28" i="78"/>
  <c r="AG27" i="78"/>
  <c r="AC27" i="78"/>
  <c r="Y27" i="78"/>
  <c r="U27" i="78"/>
  <c r="AG26" i="78"/>
  <c r="AC26" i="78"/>
  <c r="Y26" i="78"/>
  <c r="U26" i="78"/>
  <c r="AG25" i="78"/>
  <c r="AC25" i="78"/>
  <c r="Y25" i="78"/>
  <c r="U25" i="78"/>
  <c r="AG24" i="78"/>
  <c r="AC24" i="78"/>
  <c r="Y24" i="78"/>
  <c r="U24" i="78"/>
  <c r="AG23" i="78"/>
  <c r="AC23" i="78"/>
  <c r="Y23" i="78"/>
  <c r="U23" i="78"/>
  <c r="AG22" i="78"/>
  <c r="AC22" i="78"/>
  <c r="Y22" i="78"/>
  <c r="U22" i="78"/>
  <c r="AG21" i="78"/>
  <c r="AG31" i="78" s="1"/>
  <c r="V9" i="79" s="1"/>
  <c r="AC21" i="78"/>
  <c r="AC31" i="78" s="1"/>
  <c r="R9" i="79" s="1"/>
  <c r="Y21" i="78"/>
  <c r="Y31" i="78" s="1"/>
  <c r="N9" i="79" s="1"/>
  <c r="U21" i="78"/>
  <c r="AF19" i="78"/>
  <c r="U8" i="79" s="1"/>
  <c r="AE19" i="78"/>
  <c r="T8" i="79" s="1"/>
  <c r="AD19" i="78"/>
  <c r="S8" i="79" s="1"/>
  <c r="AB19" i="78"/>
  <c r="Q8" i="79" s="1"/>
  <c r="AA19" i="78"/>
  <c r="Z19" i="78"/>
  <c r="O8" i="79" s="1"/>
  <c r="X19" i="78"/>
  <c r="M8" i="79" s="1"/>
  <c r="W19" i="78"/>
  <c r="L8" i="79" s="1"/>
  <c r="V19" i="78"/>
  <c r="K8" i="79" s="1"/>
  <c r="T19" i="78"/>
  <c r="I8" i="79" s="1"/>
  <c r="S19" i="78"/>
  <c r="R19" i="78"/>
  <c r="G8" i="79" s="1"/>
  <c r="O19" i="78"/>
  <c r="F8" i="79" s="1"/>
  <c r="N19" i="78"/>
  <c r="E8" i="79" s="1"/>
  <c r="M19" i="78"/>
  <c r="D8" i="79" s="1"/>
  <c r="K19" i="78"/>
  <c r="C8" i="79" s="1"/>
  <c r="J19" i="78"/>
  <c r="B8" i="79" s="1"/>
  <c r="AG18" i="78"/>
  <c r="AC18" i="78"/>
  <c r="Y18" i="78"/>
  <c r="U18" i="78"/>
  <c r="AG17" i="78"/>
  <c r="AC17" i="78"/>
  <c r="Y17" i="78"/>
  <c r="U17" i="78"/>
  <c r="AG16" i="78"/>
  <c r="AC16" i="78"/>
  <c r="Y16" i="78"/>
  <c r="U16" i="78"/>
  <c r="AG15" i="78"/>
  <c r="AC15" i="78"/>
  <c r="Y15" i="78"/>
  <c r="U15" i="78"/>
  <c r="AG14" i="78"/>
  <c r="AC14" i="78"/>
  <c r="Y14" i="78"/>
  <c r="U14" i="78"/>
  <c r="AG13" i="78"/>
  <c r="AC13" i="78"/>
  <c r="Y13" i="78"/>
  <c r="U13" i="78"/>
  <c r="AG12" i="78"/>
  <c r="AC12" i="78"/>
  <c r="Y12" i="78"/>
  <c r="U12" i="78"/>
  <c r="AG11" i="78"/>
  <c r="AC11" i="78"/>
  <c r="Y11" i="78"/>
  <c r="U11" i="78"/>
  <c r="AG10" i="78"/>
  <c r="AC10" i="78"/>
  <c r="Y10" i="78"/>
  <c r="U10" i="78"/>
  <c r="AG9" i="78"/>
  <c r="AC9" i="78"/>
  <c r="Y9" i="78"/>
  <c r="U9" i="78"/>
  <c r="C18" i="77"/>
  <c r="B18" i="77"/>
  <c r="Y17" i="77"/>
  <c r="A5" i="77"/>
  <c r="A24" i="77" s="1"/>
  <c r="A1" i="77"/>
  <c r="A191" i="76"/>
  <c r="AF190" i="76"/>
  <c r="U23" i="77" s="1"/>
  <c r="AE190" i="76"/>
  <c r="T23" i="77" s="1"/>
  <c r="AD190" i="76"/>
  <c r="S23" i="77" s="1"/>
  <c r="AB190" i="76"/>
  <c r="Q23" i="77" s="1"/>
  <c r="AA190" i="76"/>
  <c r="P23" i="77" s="1"/>
  <c r="Z190" i="76"/>
  <c r="O23" i="77" s="1"/>
  <c r="X190" i="76"/>
  <c r="M23" i="77" s="1"/>
  <c r="W190" i="76"/>
  <c r="L23" i="77" s="1"/>
  <c r="V190" i="76"/>
  <c r="K23" i="77" s="1"/>
  <c r="T190" i="76"/>
  <c r="I23" i="77" s="1"/>
  <c r="S190" i="76"/>
  <c r="H23" i="77" s="1"/>
  <c r="R190" i="76"/>
  <c r="G23" i="77" s="1"/>
  <c r="O190" i="76"/>
  <c r="F23" i="77" s="1"/>
  <c r="N190" i="76"/>
  <c r="E23" i="77" s="1"/>
  <c r="M190" i="76"/>
  <c r="D23" i="77" s="1"/>
  <c r="K190" i="76"/>
  <c r="C23" i="77" s="1"/>
  <c r="AG189" i="76"/>
  <c r="AC189" i="76"/>
  <c r="Y189" i="76"/>
  <c r="U189" i="76"/>
  <c r="AF187" i="76"/>
  <c r="U22" i="77" s="1"/>
  <c r="AE187" i="76"/>
  <c r="T22" i="77" s="1"/>
  <c r="AD187" i="76"/>
  <c r="S22" i="77" s="1"/>
  <c r="AB187" i="76"/>
  <c r="Q22" i="77" s="1"/>
  <c r="AA187" i="76"/>
  <c r="P22" i="77" s="1"/>
  <c r="Z187" i="76"/>
  <c r="O22" i="77" s="1"/>
  <c r="X187" i="76"/>
  <c r="M22" i="77" s="1"/>
  <c r="W187" i="76"/>
  <c r="L22" i="77" s="1"/>
  <c r="V187" i="76"/>
  <c r="K22" i="77" s="1"/>
  <c r="T187" i="76"/>
  <c r="I22" i="77" s="1"/>
  <c r="S187" i="76"/>
  <c r="H22" i="77" s="1"/>
  <c r="R187" i="76"/>
  <c r="G22" i="77" s="1"/>
  <c r="O187" i="76"/>
  <c r="F22" i="77" s="1"/>
  <c r="N187" i="76"/>
  <c r="E22" i="77" s="1"/>
  <c r="M187" i="76"/>
  <c r="D22" i="77" s="1"/>
  <c r="K187" i="76"/>
  <c r="C22" i="77" s="1"/>
  <c r="J187" i="76"/>
  <c r="B22" i="77" s="1"/>
  <c r="AG186" i="76"/>
  <c r="AC186" i="76"/>
  <c r="Y186" i="76"/>
  <c r="U186" i="76"/>
  <c r="AG185" i="76"/>
  <c r="AC185" i="76"/>
  <c r="Y185" i="76"/>
  <c r="U185" i="76"/>
  <c r="AG184" i="76"/>
  <c r="AC184" i="76"/>
  <c r="Y184" i="76"/>
  <c r="U184" i="76"/>
  <c r="AG183" i="76"/>
  <c r="AC183" i="76"/>
  <c r="Y183" i="76"/>
  <c r="U183" i="76"/>
  <c r="AG182" i="76"/>
  <c r="AC182" i="76"/>
  <c r="Y182" i="76"/>
  <c r="U182" i="76"/>
  <c r="AG181" i="76"/>
  <c r="AC181" i="76"/>
  <c r="Y181" i="76"/>
  <c r="U181" i="76"/>
  <c r="AG180" i="76"/>
  <c r="AC180" i="76"/>
  <c r="Y180" i="76"/>
  <c r="U180" i="76"/>
  <c r="AG179" i="76"/>
  <c r="AC179" i="76"/>
  <c r="Y179" i="76"/>
  <c r="U179" i="76"/>
  <c r="AG178" i="76"/>
  <c r="AC178" i="76"/>
  <c r="Y178" i="76"/>
  <c r="U178" i="76"/>
  <c r="AG177" i="76"/>
  <c r="AC177" i="76"/>
  <c r="Y177" i="76"/>
  <c r="U177" i="76"/>
  <c r="AF175" i="76"/>
  <c r="U21" i="77" s="1"/>
  <c r="AE175" i="76"/>
  <c r="T21" i="77" s="1"/>
  <c r="AD175" i="76"/>
  <c r="S21" i="77" s="1"/>
  <c r="AB175" i="76"/>
  <c r="Q21" i="77" s="1"/>
  <c r="AA175" i="76"/>
  <c r="P21" i="77" s="1"/>
  <c r="Z175" i="76"/>
  <c r="O21" i="77" s="1"/>
  <c r="X175" i="76"/>
  <c r="M21" i="77" s="1"/>
  <c r="W175" i="76"/>
  <c r="L21" i="77" s="1"/>
  <c r="V175" i="76"/>
  <c r="K21" i="77" s="1"/>
  <c r="T175" i="76"/>
  <c r="I21" i="77" s="1"/>
  <c r="S175" i="76"/>
  <c r="H21" i="77" s="1"/>
  <c r="R175" i="76"/>
  <c r="G21" i="77" s="1"/>
  <c r="O175" i="76"/>
  <c r="F21" i="77" s="1"/>
  <c r="N175" i="76"/>
  <c r="E21" i="77" s="1"/>
  <c r="M175" i="76"/>
  <c r="D21" i="77" s="1"/>
  <c r="K175" i="76"/>
  <c r="C21" i="77" s="1"/>
  <c r="J175" i="76"/>
  <c r="B21" i="77" s="1"/>
  <c r="AG174" i="76"/>
  <c r="AC174" i="76"/>
  <c r="Y174" i="76"/>
  <c r="U174" i="76"/>
  <c r="AG173" i="76"/>
  <c r="AC173" i="76"/>
  <c r="Y173" i="76"/>
  <c r="U173" i="76"/>
  <c r="AG172" i="76"/>
  <c r="AC172" i="76"/>
  <c r="Y172" i="76"/>
  <c r="U172" i="76"/>
  <c r="AG171" i="76"/>
  <c r="AC171" i="76"/>
  <c r="Y171" i="76"/>
  <c r="U171" i="76"/>
  <c r="AG170" i="76"/>
  <c r="AC170" i="76"/>
  <c r="Y170" i="76"/>
  <c r="U170" i="76"/>
  <c r="AG169" i="76"/>
  <c r="AC169" i="76"/>
  <c r="Y169" i="76"/>
  <c r="U169" i="76"/>
  <c r="AG168" i="76"/>
  <c r="AC168" i="76"/>
  <c r="Y168" i="76"/>
  <c r="U168" i="76"/>
  <c r="AG167" i="76"/>
  <c r="AC167" i="76"/>
  <c r="Y167" i="76"/>
  <c r="U167" i="76"/>
  <c r="AG166" i="76"/>
  <c r="AC166" i="76"/>
  <c r="Y166" i="76"/>
  <c r="U166" i="76"/>
  <c r="AG165" i="76"/>
  <c r="AC165" i="76"/>
  <c r="Y165" i="76"/>
  <c r="U165" i="76"/>
  <c r="AF163" i="76"/>
  <c r="U20" i="77" s="1"/>
  <c r="AE163" i="76"/>
  <c r="T20" i="77" s="1"/>
  <c r="AD163" i="76"/>
  <c r="S20" i="77" s="1"/>
  <c r="AB163" i="76"/>
  <c r="Q20" i="77" s="1"/>
  <c r="AA163" i="76"/>
  <c r="P20" i="77" s="1"/>
  <c r="Z163" i="76"/>
  <c r="O20" i="77" s="1"/>
  <c r="X163" i="76"/>
  <c r="M20" i="77" s="1"/>
  <c r="W163" i="76"/>
  <c r="L20" i="77" s="1"/>
  <c r="V163" i="76"/>
  <c r="K20" i="77" s="1"/>
  <c r="T163" i="76"/>
  <c r="I20" i="77" s="1"/>
  <c r="S163" i="76"/>
  <c r="H20" i="77" s="1"/>
  <c r="R163" i="76"/>
  <c r="G20" i="77" s="1"/>
  <c r="O163" i="76"/>
  <c r="F20" i="77" s="1"/>
  <c r="N163" i="76"/>
  <c r="E20" i="77" s="1"/>
  <c r="M163" i="76"/>
  <c r="D20" i="77" s="1"/>
  <c r="K163" i="76"/>
  <c r="C20" i="77" s="1"/>
  <c r="J163" i="76"/>
  <c r="B20" i="77" s="1"/>
  <c r="AG162" i="76"/>
  <c r="AC162" i="76"/>
  <c r="Y162" i="76"/>
  <c r="U162" i="76"/>
  <c r="AG161" i="76"/>
  <c r="AC161" i="76"/>
  <c r="Y161" i="76"/>
  <c r="U161" i="76"/>
  <c r="AG160" i="76"/>
  <c r="AC160" i="76"/>
  <c r="Y160" i="76"/>
  <c r="U160" i="76"/>
  <c r="AG159" i="76"/>
  <c r="AC159" i="76"/>
  <c r="Y159" i="76"/>
  <c r="U159" i="76"/>
  <c r="AG158" i="76"/>
  <c r="AC158" i="76"/>
  <c r="Y158" i="76"/>
  <c r="U158" i="76"/>
  <c r="AG157" i="76"/>
  <c r="AC157" i="76"/>
  <c r="Y157" i="76"/>
  <c r="U157" i="76"/>
  <c r="AG156" i="76"/>
  <c r="AC156" i="76"/>
  <c r="Y156" i="76"/>
  <c r="U156" i="76"/>
  <c r="AG155" i="76"/>
  <c r="AC155" i="76"/>
  <c r="Y155" i="76"/>
  <c r="U155" i="76"/>
  <c r="AG154" i="76"/>
  <c r="AC154" i="76"/>
  <c r="Y154" i="76"/>
  <c r="U154" i="76"/>
  <c r="AG153" i="76"/>
  <c r="AC153" i="76"/>
  <c r="Y153" i="76"/>
  <c r="U153" i="76"/>
  <c r="AF151" i="76"/>
  <c r="U19" i="77" s="1"/>
  <c r="AE151" i="76"/>
  <c r="T19" i="77" s="1"/>
  <c r="AD151" i="76"/>
  <c r="S19" i="77" s="1"/>
  <c r="AB151" i="76"/>
  <c r="Q19" i="77" s="1"/>
  <c r="AA151" i="76"/>
  <c r="P19" i="77" s="1"/>
  <c r="Z151" i="76"/>
  <c r="O19" i="77" s="1"/>
  <c r="X151" i="76"/>
  <c r="M19" i="77" s="1"/>
  <c r="W151" i="76"/>
  <c r="L19" i="77" s="1"/>
  <c r="V151" i="76"/>
  <c r="K19" i="77" s="1"/>
  <c r="T151" i="76"/>
  <c r="I19" i="77" s="1"/>
  <c r="S151" i="76"/>
  <c r="H19" i="77" s="1"/>
  <c r="R151" i="76"/>
  <c r="G19" i="77" s="1"/>
  <c r="O151" i="76"/>
  <c r="F19" i="77" s="1"/>
  <c r="N151" i="76"/>
  <c r="E19" i="77" s="1"/>
  <c r="M151" i="76"/>
  <c r="D19" i="77" s="1"/>
  <c r="K151" i="76"/>
  <c r="C19" i="77" s="1"/>
  <c r="J151" i="76"/>
  <c r="B19" i="77" s="1"/>
  <c r="AG150" i="76"/>
  <c r="AC150" i="76"/>
  <c r="Y150" i="76"/>
  <c r="U150" i="76"/>
  <c r="AG149" i="76"/>
  <c r="AC149" i="76"/>
  <c r="Y149" i="76"/>
  <c r="U149" i="76"/>
  <c r="AG148" i="76"/>
  <c r="AC148" i="76"/>
  <c r="Y148" i="76"/>
  <c r="U148" i="76"/>
  <c r="AG147" i="76"/>
  <c r="AC147" i="76"/>
  <c r="Y147" i="76"/>
  <c r="U147" i="76"/>
  <c r="AG146" i="76"/>
  <c r="AC146" i="76"/>
  <c r="Y146" i="76"/>
  <c r="U146" i="76"/>
  <c r="AG145" i="76"/>
  <c r="AC145" i="76"/>
  <c r="Y145" i="76"/>
  <c r="U145" i="76"/>
  <c r="AG144" i="76"/>
  <c r="AC144" i="76"/>
  <c r="Y144" i="76"/>
  <c r="U144" i="76"/>
  <c r="AG143" i="76"/>
  <c r="AC143" i="76"/>
  <c r="Y143" i="76"/>
  <c r="U143" i="76"/>
  <c r="AG142" i="76"/>
  <c r="AC142" i="76"/>
  <c r="Y142" i="76"/>
  <c r="U142" i="76"/>
  <c r="AG141" i="76"/>
  <c r="AC141" i="76"/>
  <c r="Y141" i="76"/>
  <c r="U141" i="76"/>
  <c r="AF139" i="76"/>
  <c r="U18" i="77" s="1"/>
  <c r="AE139" i="76"/>
  <c r="T18" i="77" s="1"/>
  <c r="AD139" i="76"/>
  <c r="S18" i="77" s="1"/>
  <c r="AB139" i="76"/>
  <c r="Q18" i="77" s="1"/>
  <c r="AA139" i="76"/>
  <c r="P18" i="77" s="1"/>
  <c r="Z139" i="76"/>
  <c r="O18" i="77" s="1"/>
  <c r="X139" i="76"/>
  <c r="M18" i="77" s="1"/>
  <c r="W139" i="76"/>
  <c r="L18" i="77" s="1"/>
  <c r="V139" i="76"/>
  <c r="K18" i="77" s="1"/>
  <c r="T139" i="76"/>
  <c r="I18" i="77" s="1"/>
  <c r="S139" i="76"/>
  <c r="H18" i="77" s="1"/>
  <c r="R139" i="76"/>
  <c r="G18" i="77" s="1"/>
  <c r="O139" i="76"/>
  <c r="F18" i="77" s="1"/>
  <c r="N139" i="76"/>
  <c r="E18" i="77" s="1"/>
  <c r="M139" i="76"/>
  <c r="D18" i="77" s="1"/>
  <c r="AG138" i="76"/>
  <c r="AC138" i="76"/>
  <c r="Y138" i="76"/>
  <c r="U138" i="76"/>
  <c r="AG137" i="76"/>
  <c r="AC137" i="76"/>
  <c r="Y137" i="76"/>
  <c r="U137" i="76"/>
  <c r="AG136" i="76"/>
  <c r="AC136" i="76"/>
  <c r="Y136" i="76"/>
  <c r="U136" i="76"/>
  <c r="AG135" i="76"/>
  <c r="AC135" i="76"/>
  <c r="Y135" i="76"/>
  <c r="U135" i="76"/>
  <c r="AG134" i="76"/>
  <c r="AC134" i="76"/>
  <c r="Y134" i="76"/>
  <c r="U134" i="76"/>
  <c r="AG133" i="76"/>
  <c r="AC133" i="76"/>
  <c r="Y133" i="76"/>
  <c r="U133" i="76"/>
  <c r="AG132" i="76"/>
  <c r="AC132" i="76"/>
  <c r="Y132" i="76"/>
  <c r="U132" i="76"/>
  <c r="AG131" i="76"/>
  <c r="AC131" i="76"/>
  <c r="Y131" i="76"/>
  <c r="U131" i="76"/>
  <c r="AG130" i="76"/>
  <c r="AC130" i="76"/>
  <c r="Y130" i="76"/>
  <c r="U130" i="76"/>
  <c r="AG129" i="76"/>
  <c r="AC129" i="76"/>
  <c r="Y129" i="76"/>
  <c r="U129" i="76"/>
  <c r="AF127" i="76"/>
  <c r="U17" i="77" s="1"/>
  <c r="AE127" i="76"/>
  <c r="T17" i="77" s="1"/>
  <c r="AD127" i="76"/>
  <c r="S17" i="77" s="1"/>
  <c r="AB127" i="76"/>
  <c r="Q17" i="77" s="1"/>
  <c r="AA127" i="76"/>
  <c r="P17" i="77" s="1"/>
  <c r="Z127" i="76"/>
  <c r="O17" i="77" s="1"/>
  <c r="X127" i="76"/>
  <c r="M17" i="77" s="1"/>
  <c r="W127" i="76"/>
  <c r="L17" i="77" s="1"/>
  <c r="V127" i="76"/>
  <c r="K17" i="77" s="1"/>
  <c r="T127" i="76"/>
  <c r="I17" i="77" s="1"/>
  <c r="S127" i="76"/>
  <c r="H17" i="77" s="1"/>
  <c r="R127" i="76"/>
  <c r="G17" i="77" s="1"/>
  <c r="O127" i="76"/>
  <c r="F17" i="77" s="1"/>
  <c r="N127" i="76"/>
  <c r="E17" i="77" s="1"/>
  <c r="M127" i="76"/>
  <c r="D17" i="77" s="1"/>
  <c r="K127" i="76"/>
  <c r="C17" i="77" s="1"/>
  <c r="J127" i="76"/>
  <c r="B17" i="77" s="1"/>
  <c r="AG126" i="76"/>
  <c r="AC126" i="76"/>
  <c r="Y126" i="76"/>
  <c r="U126" i="76"/>
  <c r="AG125" i="76"/>
  <c r="AC125" i="76"/>
  <c r="Y125" i="76"/>
  <c r="U125" i="76"/>
  <c r="AG124" i="76"/>
  <c r="AC124" i="76"/>
  <c r="Y124" i="76"/>
  <c r="U124" i="76"/>
  <c r="AG123" i="76"/>
  <c r="AC123" i="76"/>
  <c r="Y123" i="76"/>
  <c r="U123" i="76"/>
  <c r="AG122" i="76"/>
  <c r="AC122" i="76"/>
  <c r="Y122" i="76"/>
  <c r="U122" i="76"/>
  <c r="AG121" i="76"/>
  <c r="AC121" i="76"/>
  <c r="Y121" i="76"/>
  <c r="U121" i="76"/>
  <c r="AG120" i="76"/>
  <c r="AC120" i="76"/>
  <c r="Y120" i="76"/>
  <c r="U120" i="76"/>
  <c r="AG119" i="76"/>
  <c r="AC119" i="76"/>
  <c r="Y119" i="76"/>
  <c r="U119" i="76"/>
  <c r="AG118" i="76"/>
  <c r="AC118" i="76"/>
  <c r="Y118" i="76"/>
  <c r="U118" i="76"/>
  <c r="AG117" i="76"/>
  <c r="AC117" i="76"/>
  <c r="Y117" i="76"/>
  <c r="U117" i="76"/>
  <c r="AF115" i="76"/>
  <c r="U16" i="77" s="1"/>
  <c r="AE115" i="76"/>
  <c r="T16" i="77" s="1"/>
  <c r="AD115" i="76"/>
  <c r="S16" i="77" s="1"/>
  <c r="AB115" i="76"/>
  <c r="Q16" i="77" s="1"/>
  <c r="AA115" i="76"/>
  <c r="P16" i="77" s="1"/>
  <c r="Z115" i="76"/>
  <c r="O16" i="77" s="1"/>
  <c r="X115" i="76"/>
  <c r="M16" i="77" s="1"/>
  <c r="W115" i="76"/>
  <c r="L16" i="77" s="1"/>
  <c r="V115" i="76"/>
  <c r="K16" i="77" s="1"/>
  <c r="T115" i="76"/>
  <c r="I16" i="77" s="1"/>
  <c r="S115" i="76"/>
  <c r="H16" i="77" s="1"/>
  <c r="R115" i="76"/>
  <c r="G16" i="77" s="1"/>
  <c r="O115" i="76"/>
  <c r="F16" i="77" s="1"/>
  <c r="N115" i="76"/>
  <c r="E16" i="77" s="1"/>
  <c r="M115" i="76"/>
  <c r="D16" i="77" s="1"/>
  <c r="K115" i="76"/>
  <c r="C16" i="77" s="1"/>
  <c r="J115" i="76"/>
  <c r="B16" i="77" s="1"/>
  <c r="AG114" i="76"/>
  <c r="AC114" i="76"/>
  <c r="Y114" i="76"/>
  <c r="U114" i="76"/>
  <c r="AG113" i="76"/>
  <c r="AC113" i="76"/>
  <c r="Y113" i="76"/>
  <c r="U113" i="76"/>
  <c r="AG112" i="76"/>
  <c r="AC112" i="76"/>
  <c r="Y112" i="76"/>
  <c r="U112" i="76"/>
  <c r="AG111" i="76"/>
  <c r="AC111" i="76"/>
  <c r="Y111" i="76"/>
  <c r="U111" i="76"/>
  <c r="AG110" i="76"/>
  <c r="AC110" i="76"/>
  <c r="Y110" i="76"/>
  <c r="U110" i="76"/>
  <c r="AG109" i="76"/>
  <c r="AC109" i="76"/>
  <c r="Y109" i="76"/>
  <c r="U109" i="76"/>
  <c r="AG108" i="76"/>
  <c r="AC108" i="76"/>
  <c r="Y108" i="76"/>
  <c r="U108" i="76"/>
  <c r="AG107" i="76"/>
  <c r="AC107" i="76"/>
  <c r="Y107" i="76"/>
  <c r="U107" i="76"/>
  <c r="AG106" i="76"/>
  <c r="AC106" i="76"/>
  <c r="Y106" i="76"/>
  <c r="U106" i="76"/>
  <c r="AG105" i="76"/>
  <c r="AC105" i="76"/>
  <c r="Y105" i="76"/>
  <c r="U105" i="76"/>
  <c r="U115" i="76" s="1"/>
  <c r="J16" i="77" s="1"/>
  <c r="AF103" i="76"/>
  <c r="U15" i="77" s="1"/>
  <c r="AE103" i="76"/>
  <c r="T15" i="77" s="1"/>
  <c r="AD103" i="76"/>
  <c r="S15" i="77" s="1"/>
  <c r="AB103" i="76"/>
  <c r="Q15" i="77" s="1"/>
  <c r="AA103" i="76"/>
  <c r="P15" i="77" s="1"/>
  <c r="Z103" i="76"/>
  <c r="O15" i="77" s="1"/>
  <c r="X103" i="76"/>
  <c r="M15" i="77" s="1"/>
  <c r="W103" i="76"/>
  <c r="L15" i="77" s="1"/>
  <c r="V103" i="76"/>
  <c r="K15" i="77" s="1"/>
  <c r="T103" i="76"/>
  <c r="I15" i="77" s="1"/>
  <c r="S103" i="76"/>
  <c r="H15" i="77" s="1"/>
  <c r="R103" i="76"/>
  <c r="G15" i="77" s="1"/>
  <c r="O103" i="76"/>
  <c r="F15" i="77" s="1"/>
  <c r="N103" i="76"/>
  <c r="E15" i="77" s="1"/>
  <c r="M103" i="76"/>
  <c r="D15" i="77" s="1"/>
  <c r="K103" i="76"/>
  <c r="C15" i="77" s="1"/>
  <c r="J103" i="76"/>
  <c r="B15" i="77" s="1"/>
  <c r="AG102" i="76"/>
  <c r="AC102" i="76"/>
  <c r="Y102" i="76"/>
  <c r="U102" i="76"/>
  <c r="AG101" i="76"/>
  <c r="AC101" i="76"/>
  <c r="Y101" i="76"/>
  <c r="U101" i="76"/>
  <c r="AG100" i="76"/>
  <c r="AC100" i="76"/>
  <c r="Y100" i="76"/>
  <c r="U100" i="76"/>
  <c r="AG99" i="76"/>
  <c r="AC99" i="76"/>
  <c r="Y99" i="76"/>
  <c r="U99" i="76"/>
  <c r="AG98" i="76"/>
  <c r="AC98" i="76"/>
  <c r="Y98" i="76"/>
  <c r="U98" i="76"/>
  <c r="AG97" i="76"/>
  <c r="AC97" i="76"/>
  <c r="Y97" i="76"/>
  <c r="U97" i="76"/>
  <c r="AG96" i="76"/>
  <c r="AC96" i="76"/>
  <c r="Y96" i="76"/>
  <c r="U96" i="76"/>
  <c r="AG95" i="76"/>
  <c r="AC95" i="76"/>
  <c r="Y95" i="76"/>
  <c r="U95" i="76"/>
  <c r="AG94" i="76"/>
  <c r="AC94" i="76"/>
  <c r="Y94" i="76"/>
  <c r="U94" i="76"/>
  <c r="AG93" i="76"/>
  <c r="AC93" i="76"/>
  <c r="Y93" i="76"/>
  <c r="U93" i="76"/>
  <c r="AF91" i="76"/>
  <c r="U14" i="77" s="1"/>
  <c r="AE91" i="76"/>
  <c r="T14" i="77" s="1"/>
  <c r="AD91" i="76"/>
  <c r="S14" i="77" s="1"/>
  <c r="AB91" i="76"/>
  <c r="Q14" i="77" s="1"/>
  <c r="AA91" i="76"/>
  <c r="P14" i="77" s="1"/>
  <c r="Z91" i="76"/>
  <c r="O14" i="77" s="1"/>
  <c r="X91" i="76"/>
  <c r="M14" i="77" s="1"/>
  <c r="W91" i="76"/>
  <c r="L14" i="77" s="1"/>
  <c r="V91" i="76"/>
  <c r="K14" i="77" s="1"/>
  <c r="T91" i="76"/>
  <c r="I14" i="77" s="1"/>
  <c r="S91" i="76"/>
  <c r="H14" i="77" s="1"/>
  <c r="R91" i="76"/>
  <c r="G14" i="77" s="1"/>
  <c r="O91" i="76"/>
  <c r="F14" i="77" s="1"/>
  <c r="N91" i="76"/>
  <c r="E14" i="77" s="1"/>
  <c r="M91" i="76"/>
  <c r="D14" i="77" s="1"/>
  <c r="K91" i="76"/>
  <c r="C14" i="77" s="1"/>
  <c r="J91" i="76"/>
  <c r="B14" i="77" s="1"/>
  <c r="AG90" i="76"/>
  <c r="AC90" i="76"/>
  <c r="Y90" i="76"/>
  <c r="U90" i="76"/>
  <c r="AG89" i="76"/>
  <c r="AC89" i="76"/>
  <c r="Y89" i="76"/>
  <c r="U89" i="76"/>
  <c r="AG88" i="76"/>
  <c r="AC88" i="76"/>
  <c r="Y88" i="76"/>
  <c r="U88" i="76"/>
  <c r="AG87" i="76"/>
  <c r="AC87" i="76"/>
  <c r="Y87" i="76"/>
  <c r="U87" i="76"/>
  <c r="AG86" i="76"/>
  <c r="AC86" i="76"/>
  <c r="Y86" i="76"/>
  <c r="U86" i="76"/>
  <c r="AG85" i="76"/>
  <c r="AC85" i="76"/>
  <c r="Y85" i="76"/>
  <c r="U85" i="76"/>
  <c r="AG84" i="76"/>
  <c r="AC84" i="76"/>
  <c r="Y84" i="76"/>
  <c r="U84" i="76"/>
  <c r="AG83" i="76"/>
  <c r="AC83" i="76"/>
  <c r="Y83" i="76"/>
  <c r="U83" i="76"/>
  <c r="AG82" i="76"/>
  <c r="AC82" i="76"/>
  <c r="Y82" i="76"/>
  <c r="U82" i="76"/>
  <c r="AG81" i="76"/>
  <c r="AC81" i="76"/>
  <c r="AC91" i="76" s="1"/>
  <c r="R14" i="77" s="1"/>
  <c r="Y81" i="76"/>
  <c r="U81" i="76"/>
  <c r="U91" i="76" s="1"/>
  <c r="J14" i="77" s="1"/>
  <c r="AF79" i="76"/>
  <c r="U13" i="77" s="1"/>
  <c r="AE79" i="76"/>
  <c r="T13" i="77" s="1"/>
  <c r="AD79" i="76"/>
  <c r="S13" i="77" s="1"/>
  <c r="AB79" i="76"/>
  <c r="Q13" i="77" s="1"/>
  <c r="AA79" i="76"/>
  <c r="P13" i="77" s="1"/>
  <c r="Z79" i="76"/>
  <c r="O13" i="77" s="1"/>
  <c r="X79" i="76"/>
  <c r="M13" i="77" s="1"/>
  <c r="W79" i="76"/>
  <c r="L13" i="77" s="1"/>
  <c r="V79" i="76"/>
  <c r="K13" i="77" s="1"/>
  <c r="T79" i="76"/>
  <c r="I13" i="77" s="1"/>
  <c r="S79" i="76"/>
  <c r="H13" i="77" s="1"/>
  <c r="R79" i="76"/>
  <c r="G13" i="77" s="1"/>
  <c r="O79" i="76"/>
  <c r="F13" i="77" s="1"/>
  <c r="N79" i="76"/>
  <c r="E13" i="77" s="1"/>
  <c r="M79" i="76"/>
  <c r="D13" i="77" s="1"/>
  <c r="K79" i="76"/>
  <c r="C13" i="77" s="1"/>
  <c r="J79" i="76"/>
  <c r="B13" i="77" s="1"/>
  <c r="AG78" i="76"/>
  <c r="AC78" i="76"/>
  <c r="Y78" i="76"/>
  <c r="U78" i="76"/>
  <c r="AG77" i="76"/>
  <c r="AC77" i="76"/>
  <c r="Y77" i="76"/>
  <c r="U77" i="76"/>
  <c r="AG76" i="76"/>
  <c r="AC76" i="76"/>
  <c r="Y76" i="76"/>
  <c r="U76" i="76"/>
  <c r="AG75" i="76"/>
  <c r="AC75" i="76"/>
  <c r="Y75" i="76"/>
  <c r="U75" i="76"/>
  <c r="AG74" i="76"/>
  <c r="AC74" i="76"/>
  <c r="Y74" i="76"/>
  <c r="U74" i="76"/>
  <c r="AG73" i="76"/>
  <c r="AC73" i="76"/>
  <c r="Y73" i="76"/>
  <c r="U73" i="76"/>
  <c r="AG72" i="76"/>
  <c r="AC72" i="76"/>
  <c r="Y72" i="76"/>
  <c r="U72" i="76"/>
  <c r="AG71" i="76"/>
  <c r="AC71" i="76"/>
  <c r="Y71" i="76"/>
  <c r="U71" i="76"/>
  <c r="AG70" i="76"/>
  <c r="AC70" i="76"/>
  <c r="Y70" i="76"/>
  <c r="U70" i="76"/>
  <c r="AG69" i="76"/>
  <c r="AC69" i="76"/>
  <c r="Y69" i="76"/>
  <c r="U69" i="76"/>
  <c r="AF67" i="76"/>
  <c r="U12" i="77" s="1"/>
  <c r="AE67" i="76"/>
  <c r="T12" i="77" s="1"/>
  <c r="AD67" i="76"/>
  <c r="S12" i="77" s="1"/>
  <c r="AB67" i="76"/>
  <c r="Q12" i="77" s="1"/>
  <c r="AA67" i="76"/>
  <c r="P12" i="77" s="1"/>
  <c r="Z67" i="76"/>
  <c r="O12" i="77" s="1"/>
  <c r="X67" i="76"/>
  <c r="M12" i="77" s="1"/>
  <c r="W67" i="76"/>
  <c r="L12" i="77" s="1"/>
  <c r="V67" i="76"/>
  <c r="K12" i="77" s="1"/>
  <c r="T67" i="76"/>
  <c r="I12" i="77" s="1"/>
  <c r="S67" i="76"/>
  <c r="H12" i="77" s="1"/>
  <c r="R67" i="76"/>
  <c r="G12" i="77" s="1"/>
  <c r="O67" i="76"/>
  <c r="F12" i="77" s="1"/>
  <c r="N67" i="76"/>
  <c r="E12" i="77" s="1"/>
  <c r="M67" i="76"/>
  <c r="D12" i="77" s="1"/>
  <c r="K67" i="76"/>
  <c r="C12" i="77" s="1"/>
  <c r="J67" i="76"/>
  <c r="B12" i="77" s="1"/>
  <c r="AG66" i="76"/>
  <c r="AC66" i="76"/>
  <c r="Y66" i="76"/>
  <c r="U66" i="76"/>
  <c r="AG65" i="76"/>
  <c r="AC65" i="76"/>
  <c r="Y65" i="76"/>
  <c r="U65" i="76"/>
  <c r="AG64" i="76"/>
  <c r="AC64" i="76"/>
  <c r="Y64" i="76"/>
  <c r="U64" i="76"/>
  <c r="AG63" i="76"/>
  <c r="AC63" i="76"/>
  <c r="Y63" i="76"/>
  <c r="U63" i="76"/>
  <c r="AG62" i="76"/>
  <c r="AC62" i="76"/>
  <c r="Y62" i="76"/>
  <c r="U62" i="76"/>
  <c r="AG61" i="76"/>
  <c r="AC61" i="76"/>
  <c r="Y61" i="76"/>
  <c r="U61" i="76"/>
  <c r="AG60" i="76"/>
  <c r="AC60" i="76"/>
  <c r="Y60" i="76"/>
  <c r="U60" i="76"/>
  <c r="AG59" i="76"/>
  <c r="AC59" i="76"/>
  <c r="Y59" i="76"/>
  <c r="U59" i="76"/>
  <c r="AG58" i="76"/>
  <c r="AC58" i="76"/>
  <c r="Y58" i="76"/>
  <c r="U58" i="76"/>
  <c r="AG57" i="76"/>
  <c r="AC57" i="76"/>
  <c r="AC67" i="76" s="1"/>
  <c r="R12" i="77" s="1"/>
  <c r="Y57" i="76"/>
  <c r="U57" i="76"/>
  <c r="U67" i="76" s="1"/>
  <c r="J12" i="77" s="1"/>
  <c r="AF55" i="76"/>
  <c r="U11" i="77" s="1"/>
  <c r="AE55" i="76"/>
  <c r="T11" i="77" s="1"/>
  <c r="AD55" i="76"/>
  <c r="S11" i="77" s="1"/>
  <c r="AB55" i="76"/>
  <c r="Q11" i="77" s="1"/>
  <c r="AA55" i="76"/>
  <c r="P11" i="77" s="1"/>
  <c r="Z55" i="76"/>
  <c r="O11" i="77" s="1"/>
  <c r="X55" i="76"/>
  <c r="M11" i="77" s="1"/>
  <c r="W55" i="76"/>
  <c r="L11" i="77" s="1"/>
  <c r="V55" i="76"/>
  <c r="K11" i="77" s="1"/>
  <c r="T55" i="76"/>
  <c r="I11" i="77" s="1"/>
  <c r="S55" i="76"/>
  <c r="H11" i="77" s="1"/>
  <c r="R55" i="76"/>
  <c r="G11" i="77" s="1"/>
  <c r="O55" i="76"/>
  <c r="F11" i="77" s="1"/>
  <c r="N55" i="76"/>
  <c r="E11" i="77" s="1"/>
  <c r="M55" i="76"/>
  <c r="D11" i="77" s="1"/>
  <c r="K55" i="76"/>
  <c r="C11" i="77" s="1"/>
  <c r="J55" i="76"/>
  <c r="B11" i="77" s="1"/>
  <c r="AG54" i="76"/>
  <c r="AC54" i="76"/>
  <c r="Y54" i="76"/>
  <c r="U54" i="76"/>
  <c r="AG53" i="76"/>
  <c r="AC53" i="76"/>
  <c r="Y53" i="76"/>
  <c r="U53" i="76"/>
  <c r="AG52" i="76"/>
  <c r="AC52" i="76"/>
  <c r="Y52" i="76"/>
  <c r="U52" i="76"/>
  <c r="AG51" i="76"/>
  <c r="AC51" i="76"/>
  <c r="Y51" i="76"/>
  <c r="U51" i="76"/>
  <c r="AG50" i="76"/>
  <c r="AC50" i="76"/>
  <c r="Y50" i="76"/>
  <c r="U50" i="76"/>
  <c r="AG49" i="76"/>
  <c r="AC49" i="76"/>
  <c r="Y49" i="76"/>
  <c r="U49" i="76"/>
  <c r="AG48" i="76"/>
  <c r="AC48" i="76"/>
  <c r="Y48" i="76"/>
  <c r="U48" i="76"/>
  <c r="AG47" i="76"/>
  <c r="AC47" i="76"/>
  <c r="Y47" i="76"/>
  <c r="U47" i="76"/>
  <c r="AG46" i="76"/>
  <c r="AC46" i="76"/>
  <c r="Y46" i="76"/>
  <c r="U46" i="76"/>
  <c r="AG45" i="76"/>
  <c r="AC45" i="76"/>
  <c r="Y45" i="76"/>
  <c r="U45" i="76"/>
  <c r="AF43" i="76"/>
  <c r="U10" i="77" s="1"/>
  <c r="AE43" i="76"/>
  <c r="T10" i="77" s="1"/>
  <c r="AD43" i="76"/>
  <c r="S10" i="77" s="1"/>
  <c r="AB43" i="76"/>
  <c r="Q10" i="77" s="1"/>
  <c r="AA43" i="76"/>
  <c r="P10" i="77" s="1"/>
  <c r="Z43" i="76"/>
  <c r="O10" i="77" s="1"/>
  <c r="X43" i="76"/>
  <c r="M10" i="77" s="1"/>
  <c r="W43" i="76"/>
  <c r="L10" i="77" s="1"/>
  <c r="V43" i="76"/>
  <c r="K10" i="77" s="1"/>
  <c r="T43" i="76"/>
  <c r="I10" i="77" s="1"/>
  <c r="S43" i="76"/>
  <c r="H10" i="77" s="1"/>
  <c r="R43" i="76"/>
  <c r="G10" i="77" s="1"/>
  <c r="O43" i="76"/>
  <c r="F10" i="77" s="1"/>
  <c r="N43" i="76"/>
  <c r="E10" i="77" s="1"/>
  <c r="M43" i="76"/>
  <c r="D10" i="77" s="1"/>
  <c r="K43" i="76"/>
  <c r="C10" i="77" s="1"/>
  <c r="J43" i="76"/>
  <c r="B10" i="77" s="1"/>
  <c r="AG42" i="76"/>
  <c r="AC42" i="76"/>
  <c r="Y42" i="76"/>
  <c r="U42" i="76"/>
  <c r="AG41" i="76"/>
  <c r="AC41" i="76"/>
  <c r="Y41" i="76"/>
  <c r="U41" i="76"/>
  <c r="AG40" i="76"/>
  <c r="AC40" i="76"/>
  <c r="Y40" i="76"/>
  <c r="U40" i="76"/>
  <c r="AG39" i="76"/>
  <c r="AC39" i="76"/>
  <c r="Y39" i="76"/>
  <c r="U39" i="76"/>
  <c r="AG38" i="76"/>
  <c r="AC38" i="76"/>
  <c r="Y38" i="76"/>
  <c r="U38" i="76"/>
  <c r="AG37" i="76"/>
  <c r="AC37" i="76"/>
  <c r="Y37" i="76"/>
  <c r="U37" i="76"/>
  <c r="AG36" i="76"/>
  <c r="AC36" i="76"/>
  <c r="Y36" i="76"/>
  <c r="U36" i="76"/>
  <c r="AG35" i="76"/>
  <c r="AC35" i="76"/>
  <c r="Y35" i="76"/>
  <c r="U35" i="76"/>
  <c r="AG34" i="76"/>
  <c r="AC34" i="76"/>
  <c r="Y34" i="76"/>
  <c r="U34" i="76"/>
  <c r="AG33" i="76"/>
  <c r="AC33" i="76"/>
  <c r="AC43" i="76" s="1"/>
  <c r="R10" i="77" s="1"/>
  <c r="Y33" i="76"/>
  <c r="U33" i="76"/>
  <c r="U43" i="76" s="1"/>
  <c r="J10" i="77" s="1"/>
  <c r="AF31" i="76"/>
  <c r="U9" i="77" s="1"/>
  <c r="AE31" i="76"/>
  <c r="T9" i="77" s="1"/>
  <c r="AD31" i="76"/>
  <c r="S9" i="77" s="1"/>
  <c r="AB31" i="76"/>
  <c r="Q9" i="77" s="1"/>
  <c r="AA31" i="76"/>
  <c r="P9" i="77" s="1"/>
  <c r="Z31" i="76"/>
  <c r="O9" i="77" s="1"/>
  <c r="X31" i="76"/>
  <c r="M9" i="77" s="1"/>
  <c r="W31" i="76"/>
  <c r="L9" i="77" s="1"/>
  <c r="V31" i="76"/>
  <c r="K9" i="77" s="1"/>
  <c r="T31" i="76"/>
  <c r="I9" i="77" s="1"/>
  <c r="S31" i="76"/>
  <c r="H9" i="77" s="1"/>
  <c r="R31" i="76"/>
  <c r="G9" i="77" s="1"/>
  <c r="O31" i="76"/>
  <c r="F9" i="77" s="1"/>
  <c r="N31" i="76"/>
  <c r="E9" i="77" s="1"/>
  <c r="M31" i="76"/>
  <c r="D9" i="77" s="1"/>
  <c r="K31" i="76"/>
  <c r="C9" i="77" s="1"/>
  <c r="J31" i="76"/>
  <c r="B9" i="77" s="1"/>
  <c r="AG30" i="76"/>
  <c r="AC30" i="76"/>
  <c r="Y30" i="76"/>
  <c r="U30" i="76"/>
  <c r="AG29" i="76"/>
  <c r="AC29" i="76"/>
  <c r="Y29" i="76"/>
  <c r="U29" i="76"/>
  <c r="AG28" i="76"/>
  <c r="AC28" i="76"/>
  <c r="Y28" i="76"/>
  <c r="U28" i="76"/>
  <c r="AG27" i="76"/>
  <c r="AC27" i="76"/>
  <c r="Y27" i="76"/>
  <c r="U27" i="76"/>
  <c r="AG26" i="76"/>
  <c r="AC26" i="76"/>
  <c r="Y26" i="76"/>
  <c r="U26" i="76"/>
  <c r="AG25" i="76"/>
  <c r="AC25" i="76"/>
  <c r="Y25" i="76"/>
  <c r="U25" i="76"/>
  <c r="AG24" i="76"/>
  <c r="AC24" i="76"/>
  <c r="Y24" i="76"/>
  <c r="U24" i="76"/>
  <c r="AG23" i="76"/>
  <c r="AC23" i="76"/>
  <c r="Y23" i="76"/>
  <c r="U23" i="76"/>
  <c r="AG22" i="76"/>
  <c r="AC22" i="76"/>
  <c r="Y22" i="76"/>
  <c r="U22" i="76"/>
  <c r="AG21" i="76"/>
  <c r="AC21" i="76"/>
  <c r="Y21" i="76"/>
  <c r="U21" i="76"/>
  <c r="AF19" i="76"/>
  <c r="AE19" i="76"/>
  <c r="T8" i="77" s="1"/>
  <c r="AD19" i="76"/>
  <c r="AB19" i="76"/>
  <c r="Q8" i="77" s="1"/>
  <c r="AA19" i="76"/>
  <c r="P8" i="77" s="1"/>
  <c r="Z19" i="76"/>
  <c r="X19" i="76"/>
  <c r="M8" i="77" s="1"/>
  <c r="W19" i="76"/>
  <c r="L8" i="77" s="1"/>
  <c r="V19" i="76"/>
  <c r="T19" i="76"/>
  <c r="I8" i="77" s="1"/>
  <c r="S19" i="76"/>
  <c r="H8" i="77" s="1"/>
  <c r="R19" i="76"/>
  <c r="O19" i="76"/>
  <c r="N19" i="76"/>
  <c r="E8" i="77" s="1"/>
  <c r="M19" i="76"/>
  <c r="D8" i="77" s="1"/>
  <c r="K19" i="76"/>
  <c r="J19" i="76"/>
  <c r="AG18" i="76"/>
  <c r="AC18" i="76"/>
  <c r="Y18" i="76"/>
  <c r="U18" i="76"/>
  <c r="AG17" i="76"/>
  <c r="AC17" i="76"/>
  <c r="Y17" i="76"/>
  <c r="U17" i="76"/>
  <c r="AG16" i="76"/>
  <c r="AC16" i="76"/>
  <c r="Y16" i="76"/>
  <c r="U16" i="76"/>
  <c r="AG15" i="76"/>
  <c r="AC15" i="76"/>
  <c r="Y15" i="76"/>
  <c r="U15" i="76"/>
  <c r="AG14" i="76"/>
  <c r="AC14" i="76"/>
  <c r="Y14" i="76"/>
  <c r="U14" i="76"/>
  <c r="AG13" i="76"/>
  <c r="AC13" i="76"/>
  <c r="Y13" i="76"/>
  <c r="U13" i="76"/>
  <c r="AG12" i="76"/>
  <c r="AC12" i="76"/>
  <c r="Y12" i="76"/>
  <c r="U12" i="76"/>
  <c r="AG11" i="76"/>
  <c r="AC11" i="76"/>
  <c r="Y11" i="76"/>
  <c r="U11" i="76"/>
  <c r="AG10" i="76"/>
  <c r="AC10" i="76"/>
  <c r="Y10" i="76"/>
  <c r="U10" i="76"/>
  <c r="AG9" i="76"/>
  <c r="AC9" i="76"/>
  <c r="AC19" i="76" s="1"/>
  <c r="Y9" i="76"/>
  <c r="U9" i="76"/>
  <c r="U19" i="76" s="1"/>
  <c r="A3" i="77"/>
  <c r="C18" i="75"/>
  <c r="B18" i="75"/>
  <c r="Y17" i="75"/>
  <c r="A5" i="75"/>
  <c r="A24" i="75" s="1"/>
  <c r="A1" i="75"/>
  <c r="A191" i="74"/>
  <c r="AF190" i="74"/>
  <c r="U23" i="75" s="1"/>
  <c r="AE190" i="74"/>
  <c r="T23" i="75" s="1"/>
  <c r="AD190" i="74"/>
  <c r="S23" i="75" s="1"/>
  <c r="AB190" i="74"/>
  <c r="Q23" i="75" s="1"/>
  <c r="AA190" i="74"/>
  <c r="P23" i="75" s="1"/>
  <c r="Z190" i="74"/>
  <c r="O23" i="75" s="1"/>
  <c r="X190" i="74"/>
  <c r="M23" i="75" s="1"/>
  <c r="W190" i="74"/>
  <c r="L23" i="75" s="1"/>
  <c r="V190" i="74"/>
  <c r="K23" i="75" s="1"/>
  <c r="T190" i="74"/>
  <c r="I23" i="75" s="1"/>
  <c r="S190" i="74"/>
  <c r="H23" i="75" s="1"/>
  <c r="R190" i="74"/>
  <c r="G23" i="75" s="1"/>
  <c r="O190" i="74"/>
  <c r="F23" i="75" s="1"/>
  <c r="N190" i="74"/>
  <c r="E23" i="75" s="1"/>
  <c r="M190" i="74"/>
  <c r="D23" i="75" s="1"/>
  <c r="K190" i="74"/>
  <c r="C23" i="75" s="1"/>
  <c r="AG189" i="74"/>
  <c r="AC189" i="74"/>
  <c r="AC190" i="74" s="1"/>
  <c r="R23" i="75" s="1"/>
  <c r="Y189" i="74"/>
  <c r="U189" i="74"/>
  <c r="AF187" i="74"/>
  <c r="U22" i="75" s="1"/>
  <c r="AE187" i="74"/>
  <c r="T22" i="75" s="1"/>
  <c r="AD187" i="74"/>
  <c r="S22" i="75" s="1"/>
  <c r="AB187" i="74"/>
  <c r="Q22" i="75" s="1"/>
  <c r="AA187" i="74"/>
  <c r="P22" i="75" s="1"/>
  <c r="Z187" i="74"/>
  <c r="O22" i="75" s="1"/>
  <c r="X187" i="74"/>
  <c r="M22" i="75" s="1"/>
  <c r="W187" i="74"/>
  <c r="L22" i="75" s="1"/>
  <c r="V187" i="74"/>
  <c r="K22" i="75" s="1"/>
  <c r="T187" i="74"/>
  <c r="I22" i="75" s="1"/>
  <c r="S187" i="74"/>
  <c r="H22" i="75" s="1"/>
  <c r="R187" i="74"/>
  <c r="G22" i="75" s="1"/>
  <c r="O187" i="74"/>
  <c r="F22" i="75" s="1"/>
  <c r="N187" i="74"/>
  <c r="E22" i="75" s="1"/>
  <c r="M187" i="74"/>
  <c r="D22" i="75" s="1"/>
  <c r="K187" i="74"/>
  <c r="C22" i="75" s="1"/>
  <c r="J187" i="74"/>
  <c r="B22" i="75" s="1"/>
  <c r="AG186" i="74"/>
  <c r="AC186" i="74"/>
  <c r="Y186" i="74"/>
  <c r="U186" i="74"/>
  <c r="AG185" i="74"/>
  <c r="AC185" i="74"/>
  <c r="Y185" i="74"/>
  <c r="U185" i="74"/>
  <c r="AG184" i="74"/>
  <c r="AC184" i="74"/>
  <c r="Y184" i="74"/>
  <c r="U184" i="74"/>
  <c r="AG183" i="74"/>
  <c r="AC183" i="74"/>
  <c r="Y183" i="74"/>
  <c r="U183" i="74"/>
  <c r="AG182" i="74"/>
  <c r="AC182" i="74"/>
  <c r="Y182" i="74"/>
  <c r="U182" i="74"/>
  <c r="AG181" i="74"/>
  <c r="AC181" i="74"/>
  <c r="Y181" i="74"/>
  <c r="U181" i="74"/>
  <c r="AG180" i="74"/>
  <c r="AC180" i="74"/>
  <c r="Y180" i="74"/>
  <c r="U180" i="74"/>
  <c r="AG179" i="74"/>
  <c r="AC179" i="74"/>
  <c r="Y179" i="74"/>
  <c r="U179" i="74"/>
  <c r="AG178" i="74"/>
  <c r="AC178" i="74"/>
  <c r="Y178" i="74"/>
  <c r="U178" i="74"/>
  <c r="AG177" i="74"/>
  <c r="AC177" i="74"/>
  <c r="Y177" i="74"/>
  <c r="U177" i="74"/>
  <c r="AF175" i="74"/>
  <c r="U21" i="75" s="1"/>
  <c r="AE175" i="74"/>
  <c r="T21" i="75" s="1"/>
  <c r="AD175" i="74"/>
  <c r="S21" i="75" s="1"/>
  <c r="AB175" i="74"/>
  <c r="Q21" i="75" s="1"/>
  <c r="AA175" i="74"/>
  <c r="P21" i="75" s="1"/>
  <c r="Z175" i="74"/>
  <c r="O21" i="75" s="1"/>
  <c r="X175" i="74"/>
  <c r="M21" i="75" s="1"/>
  <c r="W175" i="74"/>
  <c r="L21" i="75" s="1"/>
  <c r="V175" i="74"/>
  <c r="K21" i="75" s="1"/>
  <c r="T175" i="74"/>
  <c r="I21" i="75" s="1"/>
  <c r="S175" i="74"/>
  <c r="H21" i="75" s="1"/>
  <c r="R175" i="74"/>
  <c r="G21" i="75" s="1"/>
  <c r="O175" i="74"/>
  <c r="F21" i="75" s="1"/>
  <c r="N175" i="74"/>
  <c r="E21" i="75" s="1"/>
  <c r="M175" i="74"/>
  <c r="D21" i="75" s="1"/>
  <c r="K175" i="74"/>
  <c r="C21" i="75" s="1"/>
  <c r="J175" i="74"/>
  <c r="B21" i="75" s="1"/>
  <c r="AG174" i="74"/>
  <c r="AC174" i="74"/>
  <c r="Y174" i="74"/>
  <c r="U174" i="74"/>
  <c r="AG173" i="74"/>
  <c r="AC173" i="74"/>
  <c r="Y173" i="74"/>
  <c r="U173" i="74"/>
  <c r="AG172" i="74"/>
  <c r="AC172" i="74"/>
  <c r="Y172" i="74"/>
  <c r="U172" i="74"/>
  <c r="AG171" i="74"/>
  <c r="AC171" i="74"/>
  <c r="Y171" i="74"/>
  <c r="U171" i="74"/>
  <c r="AG170" i="74"/>
  <c r="AC170" i="74"/>
  <c r="Y170" i="74"/>
  <c r="U170" i="74"/>
  <c r="AG169" i="74"/>
  <c r="AC169" i="74"/>
  <c r="Y169" i="74"/>
  <c r="U169" i="74"/>
  <c r="AG168" i="74"/>
  <c r="AC168" i="74"/>
  <c r="Y168" i="74"/>
  <c r="U168" i="74"/>
  <c r="AG167" i="74"/>
  <c r="AC167" i="74"/>
  <c r="Y167" i="74"/>
  <c r="U167" i="74"/>
  <c r="AG166" i="74"/>
  <c r="AC166" i="74"/>
  <c r="Y166" i="74"/>
  <c r="U166" i="74"/>
  <c r="AG165" i="74"/>
  <c r="AG175" i="74" s="1"/>
  <c r="V21" i="75" s="1"/>
  <c r="AC165" i="74"/>
  <c r="Y165" i="74"/>
  <c r="U165" i="74"/>
  <c r="AF163" i="74"/>
  <c r="U20" i="75" s="1"/>
  <c r="AE163" i="74"/>
  <c r="T20" i="75" s="1"/>
  <c r="AD163" i="74"/>
  <c r="S20" i="75" s="1"/>
  <c r="AB163" i="74"/>
  <c r="Q20" i="75" s="1"/>
  <c r="AA163" i="74"/>
  <c r="P20" i="75" s="1"/>
  <c r="Z163" i="74"/>
  <c r="O20" i="75" s="1"/>
  <c r="X163" i="74"/>
  <c r="M20" i="75" s="1"/>
  <c r="W163" i="74"/>
  <c r="L20" i="75" s="1"/>
  <c r="V163" i="74"/>
  <c r="K20" i="75" s="1"/>
  <c r="T163" i="74"/>
  <c r="I20" i="75" s="1"/>
  <c r="S163" i="74"/>
  <c r="H20" i="75" s="1"/>
  <c r="R163" i="74"/>
  <c r="G20" i="75" s="1"/>
  <c r="O163" i="74"/>
  <c r="F20" i="75" s="1"/>
  <c r="N163" i="74"/>
  <c r="E20" i="75" s="1"/>
  <c r="M163" i="74"/>
  <c r="D20" i="75" s="1"/>
  <c r="K163" i="74"/>
  <c r="C20" i="75" s="1"/>
  <c r="J163" i="74"/>
  <c r="B20" i="75" s="1"/>
  <c r="AG162" i="74"/>
  <c r="AC162" i="74"/>
  <c r="Y162" i="74"/>
  <c r="U162" i="74"/>
  <c r="AG161" i="74"/>
  <c r="AC161" i="74"/>
  <c r="Y161" i="74"/>
  <c r="U161" i="74"/>
  <c r="AG160" i="74"/>
  <c r="AC160" i="74"/>
  <c r="Y160" i="74"/>
  <c r="U160" i="74"/>
  <c r="AG159" i="74"/>
  <c r="AC159" i="74"/>
  <c r="Y159" i="74"/>
  <c r="U159" i="74"/>
  <c r="AG158" i="74"/>
  <c r="AC158" i="74"/>
  <c r="Y158" i="74"/>
  <c r="U158" i="74"/>
  <c r="AG157" i="74"/>
  <c r="AC157" i="74"/>
  <c r="Y157" i="74"/>
  <c r="U157" i="74"/>
  <c r="AG156" i="74"/>
  <c r="AC156" i="74"/>
  <c r="Y156" i="74"/>
  <c r="U156" i="74"/>
  <c r="AG155" i="74"/>
  <c r="AC155" i="74"/>
  <c r="Y155" i="74"/>
  <c r="U155" i="74"/>
  <c r="AG154" i="74"/>
  <c r="AC154" i="74"/>
  <c r="Y154" i="74"/>
  <c r="U154" i="74"/>
  <c r="AG153" i="74"/>
  <c r="AC153" i="74"/>
  <c r="Y153" i="74"/>
  <c r="U153" i="74"/>
  <c r="AF151" i="74"/>
  <c r="U19" i="75" s="1"/>
  <c r="AE151" i="74"/>
  <c r="T19" i="75" s="1"/>
  <c r="AD151" i="74"/>
  <c r="S19" i="75" s="1"/>
  <c r="AB151" i="74"/>
  <c r="Q19" i="75" s="1"/>
  <c r="AA151" i="74"/>
  <c r="P19" i="75" s="1"/>
  <c r="Z151" i="74"/>
  <c r="O19" i="75" s="1"/>
  <c r="X151" i="74"/>
  <c r="M19" i="75" s="1"/>
  <c r="W151" i="74"/>
  <c r="L19" i="75" s="1"/>
  <c r="V151" i="74"/>
  <c r="K19" i="75" s="1"/>
  <c r="T151" i="74"/>
  <c r="I19" i="75" s="1"/>
  <c r="S151" i="74"/>
  <c r="H19" i="75" s="1"/>
  <c r="R151" i="74"/>
  <c r="G19" i="75" s="1"/>
  <c r="O151" i="74"/>
  <c r="F19" i="75" s="1"/>
  <c r="N151" i="74"/>
  <c r="E19" i="75" s="1"/>
  <c r="M151" i="74"/>
  <c r="D19" i="75" s="1"/>
  <c r="K151" i="74"/>
  <c r="C19" i="75" s="1"/>
  <c r="J151" i="74"/>
  <c r="B19" i="75" s="1"/>
  <c r="AG150" i="74"/>
  <c r="AC150" i="74"/>
  <c r="Y150" i="74"/>
  <c r="U150" i="74"/>
  <c r="AG149" i="74"/>
  <c r="AC149" i="74"/>
  <c r="Y149" i="74"/>
  <c r="U149" i="74"/>
  <c r="AG148" i="74"/>
  <c r="AC148" i="74"/>
  <c r="Y148" i="74"/>
  <c r="U148" i="74"/>
  <c r="AG147" i="74"/>
  <c r="AC147" i="74"/>
  <c r="Y147" i="74"/>
  <c r="U147" i="74"/>
  <c r="AG146" i="74"/>
  <c r="AC146" i="74"/>
  <c r="Y146" i="74"/>
  <c r="U146" i="74"/>
  <c r="AG145" i="74"/>
  <c r="AC145" i="74"/>
  <c r="Y145" i="74"/>
  <c r="U145" i="74"/>
  <c r="AG144" i="74"/>
  <c r="AC144" i="74"/>
  <c r="Y144" i="74"/>
  <c r="U144" i="74"/>
  <c r="AG143" i="74"/>
  <c r="AC143" i="74"/>
  <c r="Y143" i="74"/>
  <c r="U143" i="74"/>
  <c r="AG142" i="74"/>
  <c r="AC142" i="74"/>
  <c r="Y142" i="74"/>
  <c r="U142" i="74"/>
  <c r="AG141" i="74"/>
  <c r="AC141" i="74"/>
  <c r="Y141" i="74"/>
  <c r="U141" i="74"/>
  <c r="AF139" i="74"/>
  <c r="U18" i="75" s="1"/>
  <c r="AE139" i="74"/>
  <c r="T18" i="75" s="1"/>
  <c r="AD139" i="74"/>
  <c r="S18" i="75" s="1"/>
  <c r="AB139" i="74"/>
  <c r="Q18" i="75" s="1"/>
  <c r="AA139" i="74"/>
  <c r="P18" i="75" s="1"/>
  <c r="Z139" i="74"/>
  <c r="O18" i="75" s="1"/>
  <c r="X139" i="74"/>
  <c r="M18" i="75" s="1"/>
  <c r="W139" i="74"/>
  <c r="L18" i="75" s="1"/>
  <c r="V139" i="74"/>
  <c r="K18" i="75" s="1"/>
  <c r="T139" i="74"/>
  <c r="I18" i="75" s="1"/>
  <c r="S139" i="74"/>
  <c r="H18" i="75" s="1"/>
  <c r="R139" i="74"/>
  <c r="G18" i="75" s="1"/>
  <c r="O139" i="74"/>
  <c r="F18" i="75" s="1"/>
  <c r="N139" i="74"/>
  <c r="E18" i="75" s="1"/>
  <c r="M139" i="74"/>
  <c r="D18" i="75" s="1"/>
  <c r="AG138" i="74"/>
  <c r="AC138" i="74"/>
  <c r="Y138" i="74"/>
  <c r="U138" i="74"/>
  <c r="AG137" i="74"/>
  <c r="AC137" i="74"/>
  <c r="Y137" i="74"/>
  <c r="U137" i="74"/>
  <c r="AG136" i="74"/>
  <c r="AC136" i="74"/>
  <c r="Y136" i="74"/>
  <c r="U136" i="74"/>
  <c r="AG135" i="74"/>
  <c r="AC135" i="74"/>
  <c r="Y135" i="74"/>
  <c r="U135" i="74"/>
  <c r="AG134" i="74"/>
  <c r="AC134" i="74"/>
  <c r="Y134" i="74"/>
  <c r="U134" i="74"/>
  <c r="AG133" i="74"/>
  <c r="AC133" i="74"/>
  <c r="Y133" i="74"/>
  <c r="U133" i="74"/>
  <c r="AG132" i="74"/>
  <c r="AC132" i="74"/>
  <c r="Y132" i="74"/>
  <c r="U132" i="74"/>
  <c r="AG131" i="74"/>
  <c r="AC131" i="74"/>
  <c r="Y131" i="74"/>
  <c r="U131" i="74"/>
  <c r="AG130" i="74"/>
  <c r="AC130" i="74"/>
  <c r="Y130" i="74"/>
  <c r="U130" i="74"/>
  <c r="AG129" i="74"/>
  <c r="AC129" i="74"/>
  <c r="Y129" i="74"/>
  <c r="U129" i="74"/>
  <c r="AF127" i="74"/>
  <c r="U17" i="75" s="1"/>
  <c r="AE127" i="74"/>
  <c r="T17" i="75" s="1"/>
  <c r="AD127" i="74"/>
  <c r="S17" i="75" s="1"/>
  <c r="AB127" i="74"/>
  <c r="Q17" i="75" s="1"/>
  <c r="AA127" i="74"/>
  <c r="P17" i="75" s="1"/>
  <c r="Z127" i="74"/>
  <c r="O17" i="75" s="1"/>
  <c r="X127" i="74"/>
  <c r="M17" i="75" s="1"/>
  <c r="W127" i="74"/>
  <c r="L17" i="75" s="1"/>
  <c r="V127" i="74"/>
  <c r="K17" i="75" s="1"/>
  <c r="T127" i="74"/>
  <c r="I17" i="75" s="1"/>
  <c r="S127" i="74"/>
  <c r="H17" i="75" s="1"/>
  <c r="R127" i="74"/>
  <c r="G17" i="75" s="1"/>
  <c r="O127" i="74"/>
  <c r="F17" i="75" s="1"/>
  <c r="N127" i="74"/>
  <c r="E17" i="75" s="1"/>
  <c r="M127" i="74"/>
  <c r="D17" i="75" s="1"/>
  <c r="K127" i="74"/>
  <c r="C17" i="75" s="1"/>
  <c r="J127" i="74"/>
  <c r="B17" i="75" s="1"/>
  <c r="AG126" i="74"/>
  <c r="AC126" i="74"/>
  <c r="Y126" i="74"/>
  <c r="U126" i="74"/>
  <c r="AG125" i="74"/>
  <c r="AC125" i="74"/>
  <c r="Y125" i="74"/>
  <c r="U125" i="74"/>
  <c r="AG124" i="74"/>
  <c r="AC124" i="74"/>
  <c r="Y124" i="74"/>
  <c r="U124" i="74"/>
  <c r="AG123" i="74"/>
  <c r="AC123" i="74"/>
  <c r="Y123" i="74"/>
  <c r="U123" i="74"/>
  <c r="AG122" i="74"/>
  <c r="AC122" i="74"/>
  <c r="Y122" i="74"/>
  <c r="U122" i="74"/>
  <c r="AG121" i="74"/>
  <c r="AC121" i="74"/>
  <c r="Y121" i="74"/>
  <c r="U121" i="74"/>
  <c r="AG120" i="74"/>
  <c r="AC120" i="74"/>
  <c r="Y120" i="74"/>
  <c r="U120" i="74"/>
  <c r="AG119" i="74"/>
  <c r="AC119" i="74"/>
  <c r="Y119" i="74"/>
  <c r="U119" i="74"/>
  <c r="AG118" i="74"/>
  <c r="AC118" i="74"/>
  <c r="Y118" i="74"/>
  <c r="U118" i="74"/>
  <c r="AG117" i="74"/>
  <c r="AC117" i="74"/>
  <c r="Y117" i="74"/>
  <c r="U117" i="74"/>
  <c r="AF115" i="74"/>
  <c r="U16" i="75" s="1"/>
  <c r="AE115" i="74"/>
  <c r="T16" i="75" s="1"/>
  <c r="AD115" i="74"/>
  <c r="S16" i="75" s="1"/>
  <c r="AB115" i="74"/>
  <c r="Q16" i="75" s="1"/>
  <c r="AA115" i="74"/>
  <c r="P16" i="75" s="1"/>
  <c r="Z115" i="74"/>
  <c r="O16" i="75" s="1"/>
  <c r="X115" i="74"/>
  <c r="M16" i="75" s="1"/>
  <c r="W115" i="74"/>
  <c r="L16" i="75" s="1"/>
  <c r="V115" i="74"/>
  <c r="K16" i="75" s="1"/>
  <c r="T115" i="74"/>
  <c r="I16" i="75" s="1"/>
  <c r="S115" i="74"/>
  <c r="H16" i="75" s="1"/>
  <c r="R115" i="74"/>
  <c r="G16" i="75" s="1"/>
  <c r="O115" i="74"/>
  <c r="F16" i="75" s="1"/>
  <c r="N115" i="74"/>
  <c r="E16" i="75" s="1"/>
  <c r="M115" i="74"/>
  <c r="D16" i="75" s="1"/>
  <c r="K115" i="74"/>
  <c r="C16" i="75" s="1"/>
  <c r="J115" i="74"/>
  <c r="B16" i="75" s="1"/>
  <c r="AG114" i="74"/>
  <c r="AC114" i="74"/>
  <c r="Y114" i="74"/>
  <c r="U114" i="74"/>
  <c r="AG113" i="74"/>
  <c r="AC113" i="74"/>
  <c r="Y113" i="74"/>
  <c r="U113" i="74"/>
  <c r="AG112" i="74"/>
  <c r="AC112" i="74"/>
  <c r="Y112" i="74"/>
  <c r="U112" i="74"/>
  <c r="AG111" i="74"/>
  <c r="AC111" i="74"/>
  <c r="Y111" i="74"/>
  <c r="U111" i="74"/>
  <c r="AG110" i="74"/>
  <c r="AC110" i="74"/>
  <c r="Y110" i="74"/>
  <c r="U110" i="74"/>
  <c r="AG109" i="74"/>
  <c r="AC109" i="74"/>
  <c r="Y109" i="74"/>
  <c r="U109" i="74"/>
  <c r="AG108" i="74"/>
  <c r="AC108" i="74"/>
  <c r="Y108" i="74"/>
  <c r="U108" i="74"/>
  <c r="AG107" i="74"/>
  <c r="AC107" i="74"/>
  <c r="Y107" i="74"/>
  <c r="U107" i="74"/>
  <c r="AG106" i="74"/>
  <c r="AC106" i="74"/>
  <c r="Y106" i="74"/>
  <c r="U106" i="74"/>
  <c r="AG105" i="74"/>
  <c r="AC105" i="74"/>
  <c r="Y105" i="74"/>
  <c r="U105" i="74"/>
  <c r="AF103" i="74"/>
  <c r="U15" i="75" s="1"/>
  <c r="AE103" i="74"/>
  <c r="T15" i="75" s="1"/>
  <c r="AD103" i="74"/>
  <c r="S15" i="75" s="1"/>
  <c r="AB103" i="74"/>
  <c r="Q15" i="75" s="1"/>
  <c r="AA103" i="74"/>
  <c r="P15" i="75" s="1"/>
  <c r="Z103" i="74"/>
  <c r="O15" i="75" s="1"/>
  <c r="X103" i="74"/>
  <c r="M15" i="75" s="1"/>
  <c r="W103" i="74"/>
  <c r="L15" i="75" s="1"/>
  <c r="V103" i="74"/>
  <c r="K15" i="75" s="1"/>
  <c r="T103" i="74"/>
  <c r="I15" i="75" s="1"/>
  <c r="S103" i="74"/>
  <c r="H15" i="75" s="1"/>
  <c r="R103" i="74"/>
  <c r="G15" i="75" s="1"/>
  <c r="O103" i="74"/>
  <c r="F15" i="75" s="1"/>
  <c r="N103" i="74"/>
  <c r="E15" i="75" s="1"/>
  <c r="M103" i="74"/>
  <c r="D15" i="75" s="1"/>
  <c r="K103" i="74"/>
  <c r="C15" i="75" s="1"/>
  <c r="J103" i="74"/>
  <c r="B15" i="75" s="1"/>
  <c r="AG102" i="74"/>
  <c r="AC102" i="74"/>
  <c r="Y102" i="74"/>
  <c r="U102" i="74"/>
  <c r="AG101" i="74"/>
  <c r="AC101" i="74"/>
  <c r="Y101" i="74"/>
  <c r="U101" i="74"/>
  <c r="AG100" i="74"/>
  <c r="AC100" i="74"/>
  <c r="Y100" i="74"/>
  <c r="U100" i="74"/>
  <c r="AG99" i="74"/>
  <c r="AC99" i="74"/>
  <c r="Y99" i="74"/>
  <c r="U99" i="74"/>
  <c r="AG98" i="74"/>
  <c r="AC98" i="74"/>
  <c r="Y98" i="74"/>
  <c r="U98" i="74"/>
  <c r="AG97" i="74"/>
  <c r="AC97" i="74"/>
  <c r="Y97" i="74"/>
  <c r="U97" i="74"/>
  <c r="AG96" i="74"/>
  <c r="AC96" i="74"/>
  <c r="Y96" i="74"/>
  <c r="U96" i="74"/>
  <c r="AG95" i="74"/>
  <c r="AC95" i="74"/>
  <c r="Y95" i="74"/>
  <c r="U95" i="74"/>
  <c r="AG94" i="74"/>
  <c r="AC94" i="74"/>
  <c r="Y94" i="74"/>
  <c r="U94" i="74"/>
  <c r="AG93" i="74"/>
  <c r="AC93" i="74"/>
  <c r="Y93" i="74"/>
  <c r="U93" i="74"/>
  <c r="AF91" i="74"/>
  <c r="U14" i="75" s="1"/>
  <c r="AE91" i="74"/>
  <c r="T14" i="75" s="1"/>
  <c r="AD91" i="74"/>
  <c r="S14" i="75" s="1"/>
  <c r="AB91" i="74"/>
  <c r="Q14" i="75" s="1"/>
  <c r="AA91" i="74"/>
  <c r="P14" i="75" s="1"/>
  <c r="Z91" i="74"/>
  <c r="O14" i="75" s="1"/>
  <c r="X91" i="74"/>
  <c r="M14" i="75" s="1"/>
  <c r="W91" i="74"/>
  <c r="L14" i="75" s="1"/>
  <c r="V91" i="74"/>
  <c r="K14" i="75" s="1"/>
  <c r="T91" i="74"/>
  <c r="I14" i="75" s="1"/>
  <c r="S91" i="74"/>
  <c r="H14" i="75" s="1"/>
  <c r="R91" i="74"/>
  <c r="G14" i="75" s="1"/>
  <c r="O91" i="74"/>
  <c r="F14" i="75" s="1"/>
  <c r="N91" i="74"/>
  <c r="E14" i="75" s="1"/>
  <c r="M91" i="74"/>
  <c r="D14" i="75" s="1"/>
  <c r="K91" i="74"/>
  <c r="C14" i="75" s="1"/>
  <c r="J91" i="74"/>
  <c r="B14" i="75" s="1"/>
  <c r="AG90" i="74"/>
  <c r="AC90" i="74"/>
  <c r="Y90" i="74"/>
  <c r="U90" i="74"/>
  <c r="AG89" i="74"/>
  <c r="AC89" i="74"/>
  <c r="Y89" i="74"/>
  <c r="U89" i="74"/>
  <c r="AG88" i="74"/>
  <c r="AC88" i="74"/>
  <c r="Y88" i="74"/>
  <c r="U88" i="74"/>
  <c r="AG87" i="74"/>
  <c r="AC87" i="74"/>
  <c r="Y87" i="74"/>
  <c r="U87" i="74"/>
  <c r="AG86" i="74"/>
  <c r="AC86" i="74"/>
  <c r="Y86" i="74"/>
  <c r="U86" i="74"/>
  <c r="AG85" i="74"/>
  <c r="AC85" i="74"/>
  <c r="Y85" i="74"/>
  <c r="U85" i="74"/>
  <c r="AG84" i="74"/>
  <c r="AC84" i="74"/>
  <c r="Y84" i="74"/>
  <c r="U84" i="74"/>
  <c r="AG83" i="74"/>
  <c r="AC83" i="74"/>
  <c r="Y83" i="74"/>
  <c r="U83" i="74"/>
  <c r="AG82" i="74"/>
  <c r="AC82" i="74"/>
  <c r="Y82" i="74"/>
  <c r="U82" i="74"/>
  <c r="AG81" i="74"/>
  <c r="AC81" i="74"/>
  <c r="Y81" i="74"/>
  <c r="U81" i="74"/>
  <c r="AF79" i="74"/>
  <c r="U13" i="75" s="1"/>
  <c r="AE79" i="74"/>
  <c r="T13" i="75" s="1"/>
  <c r="AD79" i="74"/>
  <c r="S13" i="75" s="1"/>
  <c r="AB79" i="74"/>
  <c r="Q13" i="75" s="1"/>
  <c r="AA79" i="74"/>
  <c r="P13" i="75" s="1"/>
  <c r="Z79" i="74"/>
  <c r="O13" i="75" s="1"/>
  <c r="X79" i="74"/>
  <c r="M13" i="75" s="1"/>
  <c r="W79" i="74"/>
  <c r="L13" i="75" s="1"/>
  <c r="V79" i="74"/>
  <c r="K13" i="75" s="1"/>
  <c r="T79" i="74"/>
  <c r="I13" i="75" s="1"/>
  <c r="S79" i="74"/>
  <c r="H13" i="75" s="1"/>
  <c r="R79" i="74"/>
  <c r="G13" i="75" s="1"/>
  <c r="O79" i="74"/>
  <c r="F13" i="75" s="1"/>
  <c r="N79" i="74"/>
  <c r="E13" i="75" s="1"/>
  <c r="M79" i="74"/>
  <c r="D13" i="75" s="1"/>
  <c r="K79" i="74"/>
  <c r="C13" i="75" s="1"/>
  <c r="J79" i="74"/>
  <c r="B13" i="75" s="1"/>
  <c r="AG78" i="74"/>
  <c r="AC78" i="74"/>
  <c r="Y78" i="74"/>
  <c r="U78" i="74"/>
  <c r="AG77" i="74"/>
  <c r="AC77" i="74"/>
  <c r="Y77" i="74"/>
  <c r="U77" i="74"/>
  <c r="AG76" i="74"/>
  <c r="AC76" i="74"/>
  <c r="Y76" i="74"/>
  <c r="U76" i="74"/>
  <c r="AG75" i="74"/>
  <c r="AC75" i="74"/>
  <c r="Y75" i="74"/>
  <c r="U75" i="74"/>
  <c r="AG74" i="74"/>
  <c r="AC74" i="74"/>
  <c r="Y74" i="74"/>
  <c r="U74" i="74"/>
  <c r="AG73" i="74"/>
  <c r="AC73" i="74"/>
  <c r="Y73" i="74"/>
  <c r="U73" i="74"/>
  <c r="AG72" i="74"/>
  <c r="AC72" i="74"/>
  <c r="Y72" i="74"/>
  <c r="U72" i="74"/>
  <c r="AG71" i="74"/>
  <c r="AC71" i="74"/>
  <c r="Y71" i="74"/>
  <c r="U71" i="74"/>
  <c r="AG70" i="74"/>
  <c r="AC70" i="74"/>
  <c r="Y70" i="74"/>
  <c r="U70" i="74"/>
  <c r="AG69" i="74"/>
  <c r="AC69" i="74"/>
  <c r="Y69" i="74"/>
  <c r="U69" i="74"/>
  <c r="AF67" i="74"/>
  <c r="U12" i="75" s="1"/>
  <c r="AE67" i="74"/>
  <c r="T12" i="75" s="1"/>
  <c r="AD67" i="74"/>
  <c r="S12" i="75" s="1"/>
  <c r="AB67" i="74"/>
  <c r="Q12" i="75" s="1"/>
  <c r="AA67" i="74"/>
  <c r="P12" i="75" s="1"/>
  <c r="Z67" i="74"/>
  <c r="O12" i="75" s="1"/>
  <c r="X67" i="74"/>
  <c r="M12" i="75" s="1"/>
  <c r="W67" i="74"/>
  <c r="L12" i="75" s="1"/>
  <c r="V67" i="74"/>
  <c r="K12" i="75" s="1"/>
  <c r="T67" i="74"/>
  <c r="I12" i="75" s="1"/>
  <c r="S67" i="74"/>
  <c r="H12" i="75" s="1"/>
  <c r="R67" i="74"/>
  <c r="G12" i="75" s="1"/>
  <c r="O67" i="74"/>
  <c r="F12" i="75" s="1"/>
  <c r="N67" i="74"/>
  <c r="E12" i="75" s="1"/>
  <c r="M67" i="74"/>
  <c r="D12" i="75" s="1"/>
  <c r="K67" i="74"/>
  <c r="C12" i="75" s="1"/>
  <c r="J67" i="74"/>
  <c r="B12" i="75" s="1"/>
  <c r="AG66" i="74"/>
  <c r="AC66" i="74"/>
  <c r="Y66" i="74"/>
  <c r="U66" i="74"/>
  <c r="AG65" i="74"/>
  <c r="AC65" i="74"/>
  <c r="Y65" i="74"/>
  <c r="U65" i="74"/>
  <c r="AG64" i="74"/>
  <c r="AC64" i="74"/>
  <c r="Y64" i="74"/>
  <c r="U64" i="74"/>
  <c r="AG63" i="74"/>
  <c r="AC63" i="74"/>
  <c r="Y63" i="74"/>
  <c r="U63" i="74"/>
  <c r="AG62" i="74"/>
  <c r="AC62" i="74"/>
  <c r="Y62" i="74"/>
  <c r="U62" i="74"/>
  <c r="AG61" i="74"/>
  <c r="AC61" i="74"/>
  <c r="Y61" i="74"/>
  <c r="U61" i="74"/>
  <c r="AG60" i="74"/>
  <c r="AC60" i="74"/>
  <c r="Y60" i="74"/>
  <c r="U60" i="74"/>
  <c r="AG59" i="74"/>
  <c r="AC59" i="74"/>
  <c r="Y59" i="74"/>
  <c r="U59" i="74"/>
  <c r="AG58" i="74"/>
  <c r="AC58" i="74"/>
  <c r="Y58" i="74"/>
  <c r="U58" i="74"/>
  <c r="AG57" i="74"/>
  <c r="AC57" i="74"/>
  <c r="Y57" i="74"/>
  <c r="U57" i="74"/>
  <c r="AF55" i="74"/>
  <c r="U11" i="75" s="1"/>
  <c r="AE55" i="74"/>
  <c r="T11" i="75" s="1"/>
  <c r="AD55" i="74"/>
  <c r="S11" i="75" s="1"/>
  <c r="AB55" i="74"/>
  <c r="Q11" i="75" s="1"/>
  <c r="AA55" i="74"/>
  <c r="P11" i="75" s="1"/>
  <c r="Z55" i="74"/>
  <c r="O11" i="75" s="1"/>
  <c r="X55" i="74"/>
  <c r="M11" i="75" s="1"/>
  <c r="W55" i="74"/>
  <c r="L11" i="75" s="1"/>
  <c r="V55" i="74"/>
  <c r="K11" i="75" s="1"/>
  <c r="T55" i="74"/>
  <c r="I11" i="75" s="1"/>
  <c r="S55" i="74"/>
  <c r="H11" i="75" s="1"/>
  <c r="R55" i="74"/>
  <c r="G11" i="75" s="1"/>
  <c r="O55" i="74"/>
  <c r="F11" i="75" s="1"/>
  <c r="N55" i="74"/>
  <c r="E11" i="75" s="1"/>
  <c r="M55" i="74"/>
  <c r="D11" i="75" s="1"/>
  <c r="K55" i="74"/>
  <c r="C11" i="75" s="1"/>
  <c r="J55" i="74"/>
  <c r="B11" i="75" s="1"/>
  <c r="AG54" i="74"/>
  <c r="AC54" i="74"/>
  <c r="Y54" i="74"/>
  <c r="U54" i="74"/>
  <c r="AG53" i="74"/>
  <c r="AC53" i="74"/>
  <c r="Y53" i="74"/>
  <c r="U53" i="74"/>
  <c r="AG52" i="74"/>
  <c r="AC52" i="74"/>
  <c r="Y52" i="74"/>
  <c r="U52" i="74"/>
  <c r="AG51" i="74"/>
  <c r="AC51" i="74"/>
  <c r="Y51" i="74"/>
  <c r="U51" i="74"/>
  <c r="AG50" i="74"/>
  <c r="AC50" i="74"/>
  <c r="Y50" i="74"/>
  <c r="U50" i="74"/>
  <c r="AG49" i="74"/>
  <c r="AC49" i="74"/>
  <c r="Y49" i="74"/>
  <c r="U49" i="74"/>
  <c r="AG48" i="74"/>
  <c r="AC48" i="74"/>
  <c r="Y48" i="74"/>
  <c r="U48" i="74"/>
  <c r="AG47" i="74"/>
  <c r="AC47" i="74"/>
  <c r="Y47" i="74"/>
  <c r="U47" i="74"/>
  <c r="AG46" i="74"/>
  <c r="AC46" i="74"/>
  <c r="Y46" i="74"/>
  <c r="U46" i="74"/>
  <c r="AG45" i="74"/>
  <c r="AC45" i="74"/>
  <c r="Y45" i="74"/>
  <c r="U45" i="74"/>
  <c r="AF43" i="74"/>
  <c r="U10" i="75" s="1"/>
  <c r="AE43" i="74"/>
  <c r="T10" i="75" s="1"/>
  <c r="AD43" i="74"/>
  <c r="S10" i="75" s="1"/>
  <c r="AB43" i="74"/>
  <c r="Q10" i="75" s="1"/>
  <c r="AA43" i="74"/>
  <c r="P10" i="75" s="1"/>
  <c r="Z43" i="74"/>
  <c r="O10" i="75" s="1"/>
  <c r="X43" i="74"/>
  <c r="M10" i="75" s="1"/>
  <c r="W43" i="74"/>
  <c r="L10" i="75" s="1"/>
  <c r="V43" i="74"/>
  <c r="K10" i="75" s="1"/>
  <c r="T43" i="74"/>
  <c r="I10" i="75" s="1"/>
  <c r="S43" i="74"/>
  <c r="H10" i="75" s="1"/>
  <c r="R43" i="74"/>
  <c r="G10" i="75" s="1"/>
  <c r="O43" i="74"/>
  <c r="F10" i="75" s="1"/>
  <c r="N43" i="74"/>
  <c r="E10" i="75" s="1"/>
  <c r="M43" i="74"/>
  <c r="D10" i="75" s="1"/>
  <c r="K43" i="74"/>
  <c r="C10" i="75" s="1"/>
  <c r="J43" i="74"/>
  <c r="B10" i="75" s="1"/>
  <c r="AG42" i="74"/>
  <c r="AC42" i="74"/>
  <c r="Y42" i="74"/>
  <c r="U42" i="74"/>
  <c r="AG41" i="74"/>
  <c r="AC41" i="74"/>
  <c r="Y41" i="74"/>
  <c r="U41" i="74"/>
  <c r="AG40" i="74"/>
  <c r="AC40" i="74"/>
  <c r="Y40" i="74"/>
  <c r="U40" i="74"/>
  <c r="AG39" i="74"/>
  <c r="AC39" i="74"/>
  <c r="Y39" i="74"/>
  <c r="U39" i="74"/>
  <c r="AG38" i="74"/>
  <c r="AC38" i="74"/>
  <c r="Y38" i="74"/>
  <c r="U38" i="74"/>
  <c r="AG37" i="74"/>
  <c r="AC37" i="74"/>
  <c r="Y37" i="74"/>
  <c r="U37" i="74"/>
  <c r="AG36" i="74"/>
  <c r="AC36" i="74"/>
  <c r="Y36" i="74"/>
  <c r="U36" i="74"/>
  <c r="AG35" i="74"/>
  <c r="AC35" i="74"/>
  <c r="Y35" i="74"/>
  <c r="U35" i="74"/>
  <c r="AG34" i="74"/>
  <c r="AC34" i="74"/>
  <c r="Y34" i="74"/>
  <c r="U34" i="74"/>
  <c r="AG33" i="74"/>
  <c r="AC33" i="74"/>
  <c r="Y33" i="74"/>
  <c r="U33" i="74"/>
  <c r="AF31" i="74"/>
  <c r="U9" i="75" s="1"/>
  <c r="AE31" i="74"/>
  <c r="T9" i="75" s="1"/>
  <c r="AD31" i="74"/>
  <c r="S9" i="75" s="1"/>
  <c r="AB31" i="74"/>
  <c r="Q9" i="75" s="1"/>
  <c r="AA31" i="74"/>
  <c r="P9" i="75" s="1"/>
  <c r="Z31" i="74"/>
  <c r="O9" i="75" s="1"/>
  <c r="X31" i="74"/>
  <c r="M9" i="75" s="1"/>
  <c r="W31" i="74"/>
  <c r="L9" i="75" s="1"/>
  <c r="V31" i="74"/>
  <c r="K9" i="75" s="1"/>
  <c r="T31" i="74"/>
  <c r="I9" i="75" s="1"/>
  <c r="S31" i="74"/>
  <c r="H9" i="75" s="1"/>
  <c r="R31" i="74"/>
  <c r="G9" i="75" s="1"/>
  <c r="O31" i="74"/>
  <c r="F9" i="75" s="1"/>
  <c r="N31" i="74"/>
  <c r="E9" i="75" s="1"/>
  <c r="M31" i="74"/>
  <c r="D9" i="75" s="1"/>
  <c r="K31" i="74"/>
  <c r="C9" i="75" s="1"/>
  <c r="J31" i="74"/>
  <c r="B9" i="75" s="1"/>
  <c r="AG30" i="74"/>
  <c r="AC30" i="74"/>
  <c r="Y30" i="74"/>
  <c r="U30" i="74"/>
  <c r="AG29" i="74"/>
  <c r="AC29" i="74"/>
  <c r="Y29" i="74"/>
  <c r="U29" i="74"/>
  <c r="AG28" i="74"/>
  <c r="AC28" i="74"/>
  <c r="Y28" i="74"/>
  <c r="U28" i="74"/>
  <c r="AG27" i="74"/>
  <c r="AC27" i="74"/>
  <c r="Y27" i="74"/>
  <c r="U27" i="74"/>
  <c r="AG26" i="74"/>
  <c r="AC26" i="74"/>
  <c r="Y26" i="74"/>
  <c r="U26" i="74"/>
  <c r="AG25" i="74"/>
  <c r="AC25" i="74"/>
  <c r="Y25" i="74"/>
  <c r="U25" i="74"/>
  <c r="AG24" i="74"/>
  <c r="AC24" i="74"/>
  <c r="Y24" i="74"/>
  <c r="U24" i="74"/>
  <c r="AG23" i="74"/>
  <c r="AC23" i="74"/>
  <c r="Y23" i="74"/>
  <c r="U23" i="74"/>
  <c r="AG22" i="74"/>
  <c r="AC22" i="74"/>
  <c r="Y22" i="74"/>
  <c r="U22" i="74"/>
  <c r="AG21" i="74"/>
  <c r="AC21" i="74"/>
  <c r="Y21" i="74"/>
  <c r="U21" i="74"/>
  <c r="AF19" i="74"/>
  <c r="U8" i="75" s="1"/>
  <c r="AE19" i="74"/>
  <c r="T8" i="75" s="1"/>
  <c r="AD19" i="74"/>
  <c r="S8" i="75" s="1"/>
  <c r="AB19" i="74"/>
  <c r="Q8" i="75" s="1"/>
  <c r="AA19" i="74"/>
  <c r="Z19" i="74"/>
  <c r="O8" i="75" s="1"/>
  <c r="X19" i="74"/>
  <c r="M8" i="75" s="1"/>
  <c r="W19" i="74"/>
  <c r="L8" i="75" s="1"/>
  <c r="V19" i="74"/>
  <c r="K8" i="75" s="1"/>
  <c r="T19" i="74"/>
  <c r="I8" i="75" s="1"/>
  <c r="S19" i="74"/>
  <c r="R19" i="74"/>
  <c r="G8" i="75" s="1"/>
  <c r="O19" i="74"/>
  <c r="F8" i="75" s="1"/>
  <c r="N19" i="74"/>
  <c r="E8" i="75" s="1"/>
  <c r="M19" i="74"/>
  <c r="D8" i="75" s="1"/>
  <c r="K19" i="74"/>
  <c r="C8" i="75" s="1"/>
  <c r="J19" i="74"/>
  <c r="B8" i="75" s="1"/>
  <c r="AG18" i="74"/>
  <c r="AC18" i="74"/>
  <c r="Y18" i="74"/>
  <c r="U18" i="74"/>
  <c r="AG17" i="74"/>
  <c r="AC17" i="74"/>
  <c r="Y17" i="74"/>
  <c r="U17" i="74"/>
  <c r="AG16" i="74"/>
  <c r="AC16" i="74"/>
  <c r="Y16" i="74"/>
  <c r="U16" i="74"/>
  <c r="AG15" i="74"/>
  <c r="AC15" i="74"/>
  <c r="Y15" i="74"/>
  <c r="U15" i="74"/>
  <c r="AG14" i="74"/>
  <c r="AC14" i="74"/>
  <c r="Y14" i="74"/>
  <c r="U14" i="74"/>
  <c r="AG13" i="74"/>
  <c r="AC13" i="74"/>
  <c r="Y13" i="74"/>
  <c r="U13" i="74"/>
  <c r="AG12" i="74"/>
  <c r="AC12" i="74"/>
  <c r="Y12" i="74"/>
  <c r="U12" i="74"/>
  <c r="AG11" i="74"/>
  <c r="AC11" i="74"/>
  <c r="Y11" i="74"/>
  <c r="U11" i="74"/>
  <c r="AG10" i="74"/>
  <c r="AC10" i="74"/>
  <c r="Y10" i="74"/>
  <c r="U10" i="74"/>
  <c r="AG9" i="74"/>
  <c r="AC9" i="74"/>
  <c r="Y9" i="74"/>
  <c r="U9" i="74"/>
  <c r="A3" i="75"/>
  <c r="C18" i="67"/>
  <c r="B18" i="67"/>
  <c r="Y17" i="67"/>
  <c r="A5" i="67"/>
  <c r="A24" i="67" s="1"/>
  <c r="A3" i="67"/>
  <c r="A1" i="67"/>
  <c r="A191" i="66"/>
  <c r="AF190" i="66"/>
  <c r="U23" i="67" s="1"/>
  <c r="AE190" i="66"/>
  <c r="T23" i="67" s="1"/>
  <c r="AD190" i="66"/>
  <c r="S23" i="67" s="1"/>
  <c r="AB190" i="66"/>
  <c r="Q23" i="67" s="1"/>
  <c r="AA190" i="66"/>
  <c r="P23" i="67" s="1"/>
  <c r="Z190" i="66"/>
  <c r="O23" i="67" s="1"/>
  <c r="X190" i="66"/>
  <c r="M23" i="67" s="1"/>
  <c r="W190" i="66"/>
  <c r="L23" i="67" s="1"/>
  <c r="V190" i="66"/>
  <c r="K23" i="67" s="1"/>
  <c r="T190" i="66"/>
  <c r="I23" i="67" s="1"/>
  <c r="S190" i="66"/>
  <c r="H23" i="67" s="1"/>
  <c r="R190" i="66"/>
  <c r="G23" i="67" s="1"/>
  <c r="O190" i="66"/>
  <c r="F23" i="67" s="1"/>
  <c r="N190" i="66"/>
  <c r="E23" i="67" s="1"/>
  <c r="M190" i="66"/>
  <c r="D23" i="67" s="1"/>
  <c r="K190" i="66"/>
  <c r="C23" i="67" s="1"/>
  <c r="AG189" i="66"/>
  <c r="AC189" i="66"/>
  <c r="Y189" i="66"/>
  <c r="U189" i="66"/>
  <c r="AF187" i="66"/>
  <c r="U22" i="67" s="1"/>
  <c r="AE187" i="66"/>
  <c r="T22" i="67" s="1"/>
  <c r="AD187" i="66"/>
  <c r="S22" i="67" s="1"/>
  <c r="AB187" i="66"/>
  <c r="Q22" i="67" s="1"/>
  <c r="AA187" i="66"/>
  <c r="P22" i="67" s="1"/>
  <c r="Z187" i="66"/>
  <c r="O22" i="67" s="1"/>
  <c r="X187" i="66"/>
  <c r="M22" i="67" s="1"/>
  <c r="W187" i="66"/>
  <c r="L22" i="67" s="1"/>
  <c r="V187" i="66"/>
  <c r="K22" i="67" s="1"/>
  <c r="T187" i="66"/>
  <c r="I22" i="67" s="1"/>
  <c r="S187" i="66"/>
  <c r="H22" i="67" s="1"/>
  <c r="R187" i="66"/>
  <c r="G22" i="67" s="1"/>
  <c r="O187" i="66"/>
  <c r="F22" i="67" s="1"/>
  <c r="N187" i="66"/>
  <c r="E22" i="67" s="1"/>
  <c r="M187" i="66"/>
  <c r="D22" i="67" s="1"/>
  <c r="K187" i="66"/>
  <c r="C22" i="67" s="1"/>
  <c r="J187" i="66"/>
  <c r="B22" i="67" s="1"/>
  <c r="AG186" i="66"/>
  <c r="AC186" i="66"/>
  <c r="Y186" i="66"/>
  <c r="U186" i="66"/>
  <c r="AG185" i="66"/>
  <c r="AC185" i="66"/>
  <c r="Y185" i="66"/>
  <c r="U185" i="66"/>
  <c r="AG184" i="66"/>
  <c r="AC184" i="66"/>
  <c r="Y184" i="66"/>
  <c r="U184" i="66"/>
  <c r="AG183" i="66"/>
  <c r="AC183" i="66"/>
  <c r="Y183" i="66"/>
  <c r="U183" i="66"/>
  <c r="AG182" i="66"/>
  <c r="AC182" i="66"/>
  <c r="Y182" i="66"/>
  <c r="U182" i="66"/>
  <c r="AG181" i="66"/>
  <c r="AC181" i="66"/>
  <c r="Y181" i="66"/>
  <c r="U181" i="66"/>
  <c r="AG180" i="66"/>
  <c r="AC180" i="66"/>
  <c r="Y180" i="66"/>
  <c r="U180" i="66"/>
  <c r="AG179" i="66"/>
  <c r="AC179" i="66"/>
  <c r="Y179" i="66"/>
  <c r="U179" i="66"/>
  <c r="AG178" i="66"/>
  <c r="AC178" i="66"/>
  <c r="Y178" i="66"/>
  <c r="U178" i="66"/>
  <c r="AG177" i="66"/>
  <c r="AG187" i="66" s="1"/>
  <c r="V22" i="67" s="1"/>
  <c r="AC177" i="66"/>
  <c r="Y177" i="66"/>
  <c r="Y187" i="66" s="1"/>
  <c r="N22" i="67" s="1"/>
  <c r="U177" i="66"/>
  <c r="AF175" i="66"/>
  <c r="U21" i="67" s="1"/>
  <c r="AE175" i="66"/>
  <c r="T21" i="67" s="1"/>
  <c r="AD175" i="66"/>
  <c r="S21" i="67" s="1"/>
  <c r="AB175" i="66"/>
  <c r="Q21" i="67" s="1"/>
  <c r="AA175" i="66"/>
  <c r="P21" i="67" s="1"/>
  <c r="Z175" i="66"/>
  <c r="O21" i="67" s="1"/>
  <c r="X175" i="66"/>
  <c r="M21" i="67" s="1"/>
  <c r="W175" i="66"/>
  <c r="L21" i="67" s="1"/>
  <c r="V175" i="66"/>
  <c r="K21" i="67" s="1"/>
  <c r="T175" i="66"/>
  <c r="I21" i="67" s="1"/>
  <c r="S175" i="66"/>
  <c r="H21" i="67" s="1"/>
  <c r="R175" i="66"/>
  <c r="G21" i="67" s="1"/>
  <c r="O175" i="66"/>
  <c r="F21" i="67" s="1"/>
  <c r="N175" i="66"/>
  <c r="E21" i="67" s="1"/>
  <c r="M175" i="66"/>
  <c r="D21" i="67" s="1"/>
  <c r="K175" i="66"/>
  <c r="C21" i="67" s="1"/>
  <c r="J175" i="66"/>
  <c r="B21" i="67" s="1"/>
  <c r="AG174" i="66"/>
  <c r="AC174" i="66"/>
  <c r="Y174" i="66"/>
  <c r="U174" i="66"/>
  <c r="AG173" i="66"/>
  <c r="AC173" i="66"/>
  <c r="Y173" i="66"/>
  <c r="U173" i="66"/>
  <c r="AG172" i="66"/>
  <c r="AC172" i="66"/>
  <c r="Y172" i="66"/>
  <c r="U172" i="66"/>
  <c r="AG171" i="66"/>
  <c r="AC171" i="66"/>
  <c r="Y171" i="66"/>
  <c r="U171" i="66"/>
  <c r="AG170" i="66"/>
  <c r="AC170" i="66"/>
  <c r="Y170" i="66"/>
  <c r="U170" i="66"/>
  <c r="AG169" i="66"/>
  <c r="AC169" i="66"/>
  <c r="Y169" i="66"/>
  <c r="U169" i="66"/>
  <c r="AG168" i="66"/>
  <c r="AC168" i="66"/>
  <c r="Y168" i="66"/>
  <c r="U168" i="66"/>
  <c r="AG167" i="66"/>
  <c r="AC167" i="66"/>
  <c r="Y167" i="66"/>
  <c r="U167" i="66"/>
  <c r="AG166" i="66"/>
  <c r="AC166" i="66"/>
  <c r="Y166" i="66"/>
  <c r="U166" i="66"/>
  <c r="AG165" i="66"/>
  <c r="AC165" i="66"/>
  <c r="Y165" i="66"/>
  <c r="U165" i="66"/>
  <c r="AF163" i="66"/>
  <c r="U20" i="67" s="1"/>
  <c r="AE163" i="66"/>
  <c r="T20" i="67" s="1"/>
  <c r="AD163" i="66"/>
  <c r="S20" i="67" s="1"/>
  <c r="AB163" i="66"/>
  <c r="Q20" i="67" s="1"/>
  <c r="AA163" i="66"/>
  <c r="P20" i="67" s="1"/>
  <c r="Z163" i="66"/>
  <c r="O20" i="67" s="1"/>
  <c r="X163" i="66"/>
  <c r="M20" i="67" s="1"/>
  <c r="W163" i="66"/>
  <c r="L20" i="67" s="1"/>
  <c r="V163" i="66"/>
  <c r="K20" i="67" s="1"/>
  <c r="T163" i="66"/>
  <c r="I20" i="67" s="1"/>
  <c r="S163" i="66"/>
  <c r="H20" i="67" s="1"/>
  <c r="R163" i="66"/>
  <c r="G20" i="67" s="1"/>
  <c r="O163" i="66"/>
  <c r="F20" i="67" s="1"/>
  <c r="N163" i="66"/>
  <c r="E20" i="67" s="1"/>
  <c r="M163" i="66"/>
  <c r="D20" i="67" s="1"/>
  <c r="K163" i="66"/>
  <c r="C20" i="67" s="1"/>
  <c r="J163" i="66"/>
  <c r="B20" i="67" s="1"/>
  <c r="AG162" i="66"/>
  <c r="AC162" i="66"/>
  <c r="Y162" i="66"/>
  <c r="U162" i="66"/>
  <c r="AG161" i="66"/>
  <c r="AC161" i="66"/>
  <c r="Y161" i="66"/>
  <c r="U161" i="66"/>
  <c r="AG160" i="66"/>
  <c r="AC160" i="66"/>
  <c r="Y160" i="66"/>
  <c r="U160" i="66"/>
  <c r="AG159" i="66"/>
  <c r="AC159" i="66"/>
  <c r="Y159" i="66"/>
  <c r="U159" i="66"/>
  <c r="AG158" i="66"/>
  <c r="AC158" i="66"/>
  <c r="Y158" i="66"/>
  <c r="U158" i="66"/>
  <c r="AG157" i="66"/>
  <c r="AC157" i="66"/>
  <c r="Y157" i="66"/>
  <c r="U157" i="66"/>
  <c r="AG156" i="66"/>
  <c r="AC156" i="66"/>
  <c r="Y156" i="66"/>
  <c r="U156" i="66"/>
  <c r="AG155" i="66"/>
  <c r="AC155" i="66"/>
  <c r="Y155" i="66"/>
  <c r="U155" i="66"/>
  <c r="AG154" i="66"/>
  <c r="AC154" i="66"/>
  <c r="Y154" i="66"/>
  <c r="U154" i="66"/>
  <c r="AG153" i="66"/>
  <c r="AG163" i="66" s="1"/>
  <c r="V20" i="67" s="1"/>
  <c r="AC153" i="66"/>
  <c r="Y153" i="66"/>
  <c r="Y163" i="66" s="1"/>
  <c r="N20" i="67" s="1"/>
  <c r="U153" i="66"/>
  <c r="AF151" i="66"/>
  <c r="U19" i="67" s="1"/>
  <c r="AE151" i="66"/>
  <c r="T19" i="67" s="1"/>
  <c r="AD151" i="66"/>
  <c r="S19" i="67" s="1"/>
  <c r="AB151" i="66"/>
  <c r="Q19" i="67" s="1"/>
  <c r="AA151" i="66"/>
  <c r="P19" i="67" s="1"/>
  <c r="Z151" i="66"/>
  <c r="O19" i="67" s="1"/>
  <c r="X151" i="66"/>
  <c r="M19" i="67" s="1"/>
  <c r="W151" i="66"/>
  <c r="L19" i="67" s="1"/>
  <c r="V151" i="66"/>
  <c r="K19" i="67" s="1"/>
  <c r="T151" i="66"/>
  <c r="I19" i="67" s="1"/>
  <c r="S151" i="66"/>
  <c r="H19" i="67" s="1"/>
  <c r="R151" i="66"/>
  <c r="G19" i="67" s="1"/>
  <c r="O151" i="66"/>
  <c r="F19" i="67" s="1"/>
  <c r="N151" i="66"/>
  <c r="E19" i="67" s="1"/>
  <c r="M151" i="66"/>
  <c r="D19" i="67" s="1"/>
  <c r="K151" i="66"/>
  <c r="C19" i="67" s="1"/>
  <c r="J151" i="66"/>
  <c r="B19" i="67" s="1"/>
  <c r="AG150" i="66"/>
  <c r="AC150" i="66"/>
  <c r="Y150" i="66"/>
  <c r="U150" i="66"/>
  <c r="AG149" i="66"/>
  <c r="AC149" i="66"/>
  <c r="Y149" i="66"/>
  <c r="U149" i="66"/>
  <c r="AG148" i="66"/>
  <c r="AC148" i="66"/>
  <c r="Y148" i="66"/>
  <c r="U148" i="66"/>
  <c r="AG147" i="66"/>
  <c r="AC147" i="66"/>
  <c r="Y147" i="66"/>
  <c r="U147" i="66"/>
  <c r="AG146" i="66"/>
  <c r="AC146" i="66"/>
  <c r="Y146" i="66"/>
  <c r="U146" i="66"/>
  <c r="AG145" i="66"/>
  <c r="AC145" i="66"/>
  <c r="Y145" i="66"/>
  <c r="U145" i="66"/>
  <c r="AG144" i="66"/>
  <c r="AC144" i="66"/>
  <c r="Y144" i="66"/>
  <c r="U144" i="66"/>
  <c r="AG143" i="66"/>
  <c r="AC143" i="66"/>
  <c r="Y143" i="66"/>
  <c r="U143" i="66"/>
  <c r="AG142" i="66"/>
  <c r="AC142" i="66"/>
  <c r="Y142" i="66"/>
  <c r="U142" i="66"/>
  <c r="AG141" i="66"/>
  <c r="AC141" i="66"/>
  <c r="Y141" i="66"/>
  <c r="U141" i="66"/>
  <c r="AF139" i="66"/>
  <c r="U18" i="67" s="1"/>
  <c r="AE139" i="66"/>
  <c r="T18" i="67" s="1"/>
  <c r="AD139" i="66"/>
  <c r="S18" i="67" s="1"/>
  <c r="AB139" i="66"/>
  <c r="Q18" i="67" s="1"/>
  <c r="AA139" i="66"/>
  <c r="P18" i="67" s="1"/>
  <c r="Z139" i="66"/>
  <c r="O18" i="67" s="1"/>
  <c r="X139" i="66"/>
  <c r="M18" i="67" s="1"/>
  <c r="W139" i="66"/>
  <c r="L18" i="67" s="1"/>
  <c r="V139" i="66"/>
  <c r="K18" i="67" s="1"/>
  <c r="T139" i="66"/>
  <c r="I18" i="67" s="1"/>
  <c r="S139" i="66"/>
  <c r="H18" i="67" s="1"/>
  <c r="R139" i="66"/>
  <c r="G18" i="67" s="1"/>
  <c r="O139" i="66"/>
  <c r="F18" i="67" s="1"/>
  <c r="N139" i="66"/>
  <c r="E18" i="67" s="1"/>
  <c r="M139" i="66"/>
  <c r="D18" i="67" s="1"/>
  <c r="AG138" i="66"/>
  <c r="AC138" i="66"/>
  <c r="Y138" i="66"/>
  <c r="U138" i="66"/>
  <c r="AG137" i="66"/>
  <c r="AC137" i="66"/>
  <c r="Y137" i="66"/>
  <c r="U137" i="66"/>
  <c r="AG136" i="66"/>
  <c r="AC136" i="66"/>
  <c r="Y136" i="66"/>
  <c r="U136" i="66"/>
  <c r="AG135" i="66"/>
  <c r="AC135" i="66"/>
  <c r="Y135" i="66"/>
  <c r="U135" i="66"/>
  <c r="AG134" i="66"/>
  <c r="AC134" i="66"/>
  <c r="Y134" i="66"/>
  <c r="U134" i="66"/>
  <c r="AG133" i="66"/>
  <c r="AC133" i="66"/>
  <c r="Y133" i="66"/>
  <c r="U133" i="66"/>
  <c r="AG132" i="66"/>
  <c r="AC132" i="66"/>
  <c r="Y132" i="66"/>
  <c r="U132" i="66"/>
  <c r="AG131" i="66"/>
  <c r="AC131" i="66"/>
  <c r="Y131" i="66"/>
  <c r="U131" i="66"/>
  <c r="AG130" i="66"/>
  <c r="AC130" i="66"/>
  <c r="Y130" i="66"/>
  <c r="U130" i="66"/>
  <c r="AG129" i="66"/>
  <c r="AG139" i="66" s="1"/>
  <c r="V18" i="67" s="1"/>
  <c r="AC129" i="66"/>
  <c r="Y129" i="66"/>
  <c r="Y139" i="66" s="1"/>
  <c r="N18" i="67" s="1"/>
  <c r="U129" i="66"/>
  <c r="AF127" i="66"/>
  <c r="U17" i="67" s="1"/>
  <c r="AE127" i="66"/>
  <c r="T17" i="67" s="1"/>
  <c r="AD127" i="66"/>
  <c r="S17" i="67" s="1"/>
  <c r="AB127" i="66"/>
  <c r="Q17" i="67" s="1"/>
  <c r="AA127" i="66"/>
  <c r="P17" i="67" s="1"/>
  <c r="Z127" i="66"/>
  <c r="O17" i="67" s="1"/>
  <c r="X127" i="66"/>
  <c r="M17" i="67" s="1"/>
  <c r="W127" i="66"/>
  <c r="L17" i="67" s="1"/>
  <c r="V127" i="66"/>
  <c r="K17" i="67" s="1"/>
  <c r="T127" i="66"/>
  <c r="I17" i="67" s="1"/>
  <c r="S127" i="66"/>
  <c r="H17" i="67" s="1"/>
  <c r="R127" i="66"/>
  <c r="G17" i="67" s="1"/>
  <c r="O127" i="66"/>
  <c r="F17" i="67" s="1"/>
  <c r="N127" i="66"/>
  <c r="E17" i="67" s="1"/>
  <c r="M127" i="66"/>
  <c r="D17" i="67" s="1"/>
  <c r="K127" i="66"/>
  <c r="C17" i="67" s="1"/>
  <c r="J127" i="66"/>
  <c r="B17" i="67" s="1"/>
  <c r="AG126" i="66"/>
  <c r="AC126" i="66"/>
  <c r="Y126" i="66"/>
  <c r="U126" i="66"/>
  <c r="AG125" i="66"/>
  <c r="AC125" i="66"/>
  <c r="Y125" i="66"/>
  <c r="U125" i="66"/>
  <c r="AG124" i="66"/>
  <c r="AC124" i="66"/>
  <c r="Y124" i="66"/>
  <c r="U124" i="66"/>
  <c r="AG123" i="66"/>
  <c r="AC123" i="66"/>
  <c r="Y123" i="66"/>
  <c r="U123" i="66"/>
  <c r="AG122" i="66"/>
  <c r="AC122" i="66"/>
  <c r="Y122" i="66"/>
  <c r="U122" i="66"/>
  <c r="AG121" i="66"/>
  <c r="AC121" i="66"/>
  <c r="Y121" i="66"/>
  <c r="U121" i="66"/>
  <c r="AG120" i="66"/>
  <c r="AC120" i="66"/>
  <c r="Y120" i="66"/>
  <c r="U120" i="66"/>
  <c r="AG119" i="66"/>
  <c r="AC119" i="66"/>
  <c r="Y119" i="66"/>
  <c r="U119" i="66"/>
  <c r="AG118" i="66"/>
  <c r="AC118" i="66"/>
  <c r="Y118" i="66"/>
  <c r="U118" i="66"/>
  <c r="AG117" i="66"/>
  <c r="AC117" i="66"/>
  <c r="Y117" i="66"/>
  <c r="U117" i="66"/>
  <c r="AF115" i="66"/>
  <c r="U16" i="67" s="1"/>
  <c r="AE115" i="66"/>
  <c r="T16" i="67" s="1"/>
  <c r="AD115" i="66"/>
  <c r="S16" i="67" s="1"/>
  <c r="AB115" i="66"/>
  <c r="Q16" i="67" s="1"/>
  <c r="AA115" i="66"/>
  <c r="P16" i="67" s="1"/>
  <c r="Z115" i="66"/>
  <c r="O16" i="67" s="1"/>
  <c r="X115" i="66"/>
  <c r="M16" i="67" s="1"/>
  <c r="W115" i="66"/>
  <c r="L16" i="67" s="1"/>
  <c r="V115" i="66"/>
  <c r="K16" i="67" s="1"/>
  <c r="T115" i="66"/>
  <c r="I16" i="67" s="1"/>
  <c r="S115" i="66"/>
  <c r="H16" i="67" s="1"/>
  <c r="R115" i="66"/>
  <c r="G16" i="67" s="1"/>
  <c r="O115" i="66"/>
  <c r="F16" i="67" s="1"/>
  <c r="N115" i="66"/>
  <c r="E16" i="67" s="1"/>
  <c r="M115" i="66"/>
  <c r="D16" i="67" s="1"/>
  <c r="K115" i="66"/>
  <c r="C16" i="67" s="1"/>
  <c r="J115" i="66"/>
  <c r="B16" i="67" s="1"/>
  <c r="AG114" i="66"/>
  <c r="AC114" i="66"/>
  <c r="Y114" i="66"/>
  <c r="U114" i="66"/>
  <c r="AG113" i="66"/>
  <c r="AC113" i="66"/>
  <c r="Y113" i="66"/>
  <c r="U113" i="66"/>
  <c r="AG112" i="66"/>
  <c r="AC112" i="66"/>
  <c r="Y112" i="66"/>
  <c r="U112" i="66"/>
  <c r="AG111" i="66"/>
  <c r="AC111" i="66"/>
  <c r="Y111" i="66"/>
  <c r="U111" i="66"/>
  <c r="AG110" i="66"/>
  <c r="AC110" i="66"/>
  <c r="Y110" i="66"/>
  <c r="U110" i="66"/>
  <c r="AG109" i="66"/>
  <c r="AC109" i="66"/>
  <c r="Y109" i="66"/>
  <c r="U109" i="66"/>
  <c r="AG108" i="66"/>
  <c r="AC108" i="66"/>
  <c r="Y108" i="66"/>
  <c r="U108" i="66"/>
  <c r="AG107" i="66"/>
  <c r="AC107" i="66"/>
  <c r="Y107" i="66"/>
  <c r="U107" i="66"/>
  <c r="AG106" i="66"/>
  <c r="AC106" i="66"/>
  <c r="Y106" i="66"/>
  <c r="U106" i="66"/>
  <c r="AG105" i="66"/>
  <c r="AG115" i="66" s="1"/>
  <c r="V16" i="67" s="1"/>
  <c r="AC105" i="66"/>
  <c r="Y105" i="66"/>
  <c r="Y115" i="66" s="1"/>
  <c r="N16" i="67" s="1"/>
  <c r="U105" i="66"/>
  <c r="AF103" i="66"/>
  <c r="U15" i="67" s="1"/>
  <c r="AE103" i="66"/>
  <c r="T15" i="67" s="1"/>
  <c r="AD103" i="66"/>
  <c r="S15" i="67" s="1"/>
  <c r="AB103" i="66"/>
  <c r="Q15" i="67" s="1"/>
  <c r="AA103" i="66"/>
  <c r="P15" i="67" s="1"/>
  <c r="Z103" i="66"/>
  <c r="O15" i="67" s="1"/>
  <c r="X103" i="66"/>
  <c r="M15" i="67" s="1"/>
  <c r="W103" i="66"/>
  <c r="L15" i="67" s="1"/>
  <c r="V103" i="66"/>
  <c r="K15" i="67" s="1"/>
  <c r="T103" i="66"/>
  <c r="I15" i="67" s="1"/>
  <c r="S103" i="66"/>
  <c r="H15" i="67" s="1"/>
  <c r="R103" i="66"/>
  <c r="G15" i="67" s="1"/>
  <c r="O103" i="66"/>
  <c r="F15" i="67" s="1"/>
  <c r="N103" i="66"/>
  <c r="E15" i="67" s="1"/>
  <c r="M103" i="66"/>
  <c r="D15" i="67" s="1"/>
  <c r="K103" i="66"/>
  <c r="C15" i="67" s="1"/>
  <c r="J103" i="66"/>
  <c r="B15" i="67" s="1"/>
  <c r="AG102" i="66"/>
  <c r="AC102" i="66"/>
  <c r="Y102" i="66"/>
  <c r="U102" i="66"/>
  <c r="AG101" i="66"/>
  <c r="AC101" i="66"/>
  <c r="Y101" i="66"/>
  <c r="U101" i="66"/>
  <c r="AG100" i="66"/>
  <c r="AC100" i="66"/>
  <c r="Y100" i="66"/>
  <c r="U100" i="66"/>
  <c r="AG99" i="66"/>
  <c r="AC99" i="66"/>
  <c r="Y99" i="66"/>
  <c r="U99" i="66"/>
  <c r="AG98" i="66"/>
  <c r="AC98" i="66"/>
  <c r="Y98" i="66"/>
  <c r="U98" i="66"/>
  <c r="AG97" i="66"/>
  <c r="AC97" i="66"/>
  <c r="Y97" i="66"/>
  <c r="U97" i="66"/>
  <c r="AG96" i="66"/>
  <c r="AC96" i="66"/>
  <c r="Y96" i="66"/>
  <c r="U96" i="66"/>
  <c r="AG95" i="66"/>
  <c r="AC95" i="66"/>
  <c r="Y95" i="66"/>
  <c r="U95" i="66"/>
  <c r="AG94" i="66"/>
  <c r="AC94" i="66"/>
  <c r="Y94" i="66"/>
  <c r="U94" i="66"/>
  <c r="AG93" i="66"/>
  <c r="AC93" i="66"/>
  <c r="Y93" i="66"/>
  <c r="U93" i="66"/>
  <c r="AF91" i="66"/>
  <c r="U14" i="67" s="1"/>
  <c r="AE91" i="66"/>
  <c r="T14" i="67" s="1"/>
  <c r="AD91" i="66"/>
  <c r="S14" i="67" s="1"/>
  <c r="AB91" i="66"/>
  <c r="Q14" i="67" s="1"/>
  <c r="AA91" i="66"/>
  <c r="P14" i="67" s="1"/>
  <c r="Z91" i="66"/>
  <c r="O14" i="67" s="1"/>
  <c r="X91" i="66"/>
  <c r="M14" i="67" s="1"/>
  <c r="W91" i="66"/>
  <c r="L14" i="67" s="1"/>
  <c r="V91" i="66"/>
  <c r="K14" i="67" s="1"/>
  <c r="T91" i="66"/>
  <c r="I14" i="67" s="1"/>
  <c r="S91" i="66"/>
  <c r="H14" i="67" s="1"/>
  <c r="R91" i="66"/>
  <c r="G14" i="67" s="1"/>
  <c r="O91" i="66"/>
  <c r="F14" i="67" s="1"/>
  <c r="N91" i="66"/>
  <c r="E14" i="67" s="1"/>
  <c r="M91" i="66"/>
  <c r="D14" i="67" s="1"/>
  <c r="K91" i="66"/>
  <c r="C14" i="67" s="1"/>
  <c r="J91" i="66"/>
  <c r="B14" i="67" s="1"/>
  <c r="AG90" i="66"/>
  <c r="AC90" i="66"/>
  <c r="Y90" i="66"/>
  <c r="U90" i="66"/>
  <c r="AG89" i="66"/>
  <c r="AC89" i="66"/>
  <c r="Y89" i="66"/>
  <c r="U89" i="66"/>
  <c r="AG88" i="66"/>
  <c r="AC88" i="66"/>
  <c r="Y88" i="66"/>
  <c r="U88" i="66"/>
  <c r="AG87" i="66"/>
  <c r="AC87" i="66"/>
  <c r="Y87" i="66"/>
  <c r="U87" i="66"/>
  <c r="AG86" i="66"/>
  <c r="AC86" i="66"/>
  <c r="Y86" i="66"/>
  <c r="U86" i="66"/>
  <c r="AG85" i="66"/>
  <c r="AC85" i="66"/>
  <c r="Y85" i="66"/>
  <c r="U85" i="66"/>
  <c r="AG84" i="66"/>
  <c r="AC84" i="66"/>
  <c r="Y84" i="66"/>
  <c r="U84" i="66"/>
  <c r="AG83" i="66"/>
  <c r="AC83" i="66"/>
  <c r="Y83" i="66"/>
  <c r="U83" i="66"/>
  <c r="AG82" i="66"/>
  <c r="AC82" i="66"/>
  <c r="Y82" i="66"/>
  <c r="U82" i="66"/>
  <c r="AG81" i="66"/>
  <c r="AG91" i="66" s="1"/>
  <c r="V14" i="67" s="1"/>
  <c r="AC81" i="66"/>
  <c r="Y81" i="66"/>
  <c r="Y91" i="66" s="1"/>
  <c r="N14" i="67" s="1"/>
  <c r="U81" i="66"/>
  <c r="AF79" i="66"/>
  <c r="U13" i="67" s="1"/>
  <c r="AE79" i="66"/>
  <c r="T13" i="67" s="1"/>
  <c r="AD79" i="66"/>
  <c r="S13" i="67" s="1"/>
  <c r="AB79" i="66"/>
  <c r="Q13" i="67" s="1"/>
  <c r="AA79" i="66"/>
  <c r="P13" i="67" s="1"/>
  <c r="Z79" i="66"/>
  <c r="O13" i="67" s="1"/>
  <c r="X79" i="66"/>
  <c r="M13" i="67" s="1"/>
  <c r="W79" i="66"/>
  <c r="L13" i="67" s="1"/>
  <c r="V79" i="66"/>
  <c r="K13" i="67" s="1"/>
  <c r="T79" i="66"/>
  <c r="I13" i="67" s="1"/>
  <c r="S79" i="66"/>
  <c r="H13" i="67" s="1"/>
  <c r="R79" i="66"/>
  <c r="G13" i="67" s="1"/>
  <c r="O79" i="66"/>
  <c r="F13" i="67" s="1"/>
  <c r="N79" i="66"/>
  <c r="E13" i="67" s="1"/>
  <c r="M79" i="66"/>
  <c r="D13" i="67" s="1"/>
  <c r="K79" i="66"/>
  <c r="C13" i="67" s="1"/>
  <c r="J79" i="66"/>
  <c r="B13" i="67" s="1"/>
  <c r="AG78" i="66"/>
  <c r="AC78" i="66"/>
  <c r="Y78" i="66"/>
  <c r="U78" i="66"/>
  <c r="AG77" i="66"/>
  <c r="AC77" i="66"/>
  <c r="Y77" i="66"/>
  <c r="U77" i="66"/>
  <c r="AG76" i="66"/>
  <c r="AC76" i="66"/>
  <c r="Y76" i="66"/>
  <c r="U76" i="66"/>
  <c r="AG75" i="66"/>
  <c r="AC75" i="66"/>
  <c r="Y75" i="66"/>
  <c r="U75" i="66"/>
  <c r="AG74" i="66"/>
  <c r="AC74" i="66"/>
  <c r="Y74" i="66"/>
  <c r="U74" i="66"/>
  <c r="AG73" i="66"/>
  <c r="AC73" i="66"/>
  <c r="Y73" i="66"/>
  <c r="U73" i="66"/>
  <c r="AG72" i="66"/>
  <c r="AC72" i="66"/>
  <c r="Y72" i="66"/>
  <c r="U72" i="66"/>
  <c r="AG71" i="66"/>
  <c r="AC71" i="66"/>
  <c r="Y71" i="66"/>
  <c r="U71" i="66"/>
  <c r="AG70" i="66"/>
  <c r="AC70" i="66"/>
  <c r="Y70" i="66"/>
  <c r="U70" i="66"/>
  <c r="AG69" i="66"/>
  <c r="AC69" i="66"/>
  <c r="Y69" i="66"/>
  <c r="U69" i="66"/>
  <c r="AF67" i="66"/>
  <c r="U12" i="67" s="1"/>
  <c r="AE67" i="66"/>
  <c r="T12" i="67" s="1"/>
  <c r="AD67" i="66"/>
  <c r="S12" i="67" s="1"/>
  <c r="AB67" i="66"/>
  <c r="Q12" i="67" s="1"/>
  <c r="AA67" i="66"/>
  <c r="P12" i="67" s="1"/>
  <c r="Z67" i="66"/>
  <c r="O12" i="67" s="1"/>
  <c r="X67" i="66"/>
  <c r="M12" i="67" s="1"/>
  <c r="W67" i="66"/>
  <c r="L12" i="67" s="1"/>
  <c r="V67" i="66"/>
  <c r="K12" i="67" s="1"/>
  <c r="T67" i="66"/>
  <c r="I12" i="67" s="1"/>
  <c r="S67" i="66"/>
  <c r="H12" i="67" s="1"/>
  <c r="R67" i="66"/>
  <c r="G12" i="67" s="1"/>
  <c r="O67" i="66"/>
  <c r="F12" i="67" s="1"/>
  <c r="N67" i="66"/>
  <c r="E12" i="67" s="1"/>
  <c r="M67" i="66"/>
  <c r="D12" i="67" s="1"/>
  <c r="K67" i="66"/>
  <c r="C12" i="67" s="1"/>
  <c r="J67" i="66"/>
  <c r="B12" i="67" s="1"/>
  <c r="AG66" i="66"/>
  <c r="AC66" i="66"/>
  <c r="Y66" i="66"/>
  <c r="U66" i="66"/>
  <c r="AG65" i="66"/>
  <c r="AC65" i="66"/>
  <c r="Y65" i="66"/>
  <c r="U65" i="66"/>
  <c r="AG64" i="66"/>
  <c r="AC64" i="66"/>
  <c r="Y64" i="66"/>
  <c r="U64" i="66"/>
  <c r="AG63" i="66"/>
  <c r="AC63" i="66"/>
  <c r="Y63" i="66"/>
  <c r="U63" i="66"/>
  <c r="AG62" i="66"/>
  <c r="AC62" i="66"/>
  <c r="Y62" i="66"/>
  <c r="U62" i="66"/>
  <c r="AG61" i="66"/>
  <c r="AC61" i="66"/>
  <c r="Y61" i="66"/>
  <c r="U61" i="66"/>
  <c r="AG60" i="66"/>
  <c r="AC60" i="66"/>
  <c r="Y60" i="66"/>
  <c r="U60" i="66"/>
  <c r="AG59" i="66"/>
  <c r="AC59" i="66"/>
  <c r="Y59" i="66"/>
  <c r="U59" i="66"/>
  <c r="AG58" i="66"/>
  <c r="AC58" i="66"/>
  <c r="Y58" i="66"/>
  <c r="U58" i="66"/>
  <c r="AG57" i="66"/>
  <c r="AG67" i="66" s="1"/>
  <c r="V12" i="67" s="1"/>
  <c r="AC57" i="66"/>
  <c r="Y57" i="66"/>
  <c r="Y67" i="66" s="1"/>
  <c r="N12" i="67" s="1"/>
  <c r="U57" i="66"/>
  <c r="AF55" i="66"/>
  <c r="U11" i="67" s="1"/>
  <c r="AE55" i="66"/>
  <c r="T11" i="67" s="1"/>
  <c r="AD55" i="66"/>
  <c r="S11" i="67" s="1"/>
  <c r="AB55" i="66"/>
  <c r="Q11" i="67" s="1"/>
  <c r="AA55" i="66"/>
  <c r="P11" i="67" s="1"/>
  <c r="Z55" i="66"/>
  <c r="O11" i="67" s="1"/>
  <c r="X55" i="66"/>
  <c r="M11" i="67" s="1"/>
  <c r="W55" i="66"/>
  <c r="L11" i="67" s="1"/>
  <c r="V55" i="66"/>
  <c r="K11" i="67" s="1"/>
  <c r="T55" i="66"/>
  <c r="I11" i="67" s="1"/>
  <c r="S55" i="66"/>
  <c r="H11" i="67" s="1"/>
  <c r="R55" i="66"/>
  <c r="G11" i="67" s="1"/>
  <c r="O55" i="66"/>
  <c r="F11" i="67" s="1"/>
  <c r="N55" i="66"/>
  <c r="E11" i="67" s="1"/>
  <c r="M55" i="66"/>
  <c r="D11" i="67" s="1"/>
  <c r="K55" i="66"/>
  <c r="C11" i="67" s="1"/>
  <c r="J55" i="66"/>
  <c r="B11" i="67" s="1"/>
  <c r="AG54" i="66"/>
  <c r="AC54" i="66"/>
  <c r="Y54" i="66"/>
  <c r="U54" i="66"/>
  <c r="AG53" i="66"/>
  <c r="AC53" i="66"/>
  <c r="Y53" i="66"/>
  <c r="U53" i="66"/>
  <c r="AG52" i="66"/>
  <c r="AC52" i="66"/>
  <c r="Y52" i="66"/>
  <c r="U52" i="66"/>
  <c r="AG51" i="66"/>
  <c r="AC51" i="66"/>
  <c r="Y51" i="66"/>
  <c r="U51" i="66"/>
  <c r="AG50" i="66"/>
  <c r="AC50" i="66"/>
  <c r="Y50" i="66"/>
  <c r="U50" i="66"/>
  <c r="AG49" i="66"/>
  <c r="AC49" i="66"/>
  <c r="Y49" i="66"/>
  <c r="U49" i="66"/>
  <c r="AG48" i="66"/>
  <c r="AC48" i="66"/>
  <c r="Y48" i="66"/>
  <c r="U48" i="66"/>
  <c r="AG47" i="66"/>
  <c r="AC47" i="66"/>
  <c r="Y47" i="66"/>
  <c r="U47" i="66"/>
  <c r="AG46" i="66"/>
  <c r="AC46" i="66"/>
  <c r="Y46" i="66"/>
  <c r="U46" i="66"/>
  <c r="AG45" i="66"/>
  <c r="AC45" i="66"/>
  <c r="Y45" i="66"/>
  <c r="U45" i="66"/>
  <c r="AF43" i="66"/>
  <c r="U10" i="67" s="1"/>
  <c r="AE43" i="66"/>
  <c r="T10" i="67" s="1"/>
  <c r="AD43" i="66"/>
  <c r="S10" i="67" s="1"/>
  <c r="AB43" i="66"/>
  <c r="Q10" i="67" s="1"/>
  <c r="AA43" i="66"/>
  <c r="P10" i="67" s="1"/>
  <c r="Z43" i="66"/>
  <c r="O10" i="67" s="1"/>
  <c r="X43" i="66"/>
  <c r="M10" i="67" s="1"/>
  <c r="W43" i="66"/>
  <c r="L10" i="67" s="1"/>
  <c r="V43" i="66"/>
  <c r="K10" i="67" s="1"/>
  <c r="T43" i="66"/>
  <c r="I10" i="67" s="1"/>
  <c r="S43" i="66"/>
  <c r="H10" i="67" s="1"/>
  <c r="R43" i="66"/>
  <c r="G10" i="67" s="1"/>
  <c r="O43" i="66"/>
  <c r="F10" i="67" s="1"/>
  <c r="N43" i="66"/>
  <c r="E10" i="67" s="1"/>
  <c r="M43" i="66"/>
  <c r="D10" i="67" s="1"/>
  <c r="K43" i="66"/>
  <c r="C10" i="67" s="1"/>
  <c r="J43" i="66"/>
  <c r="B10" i="67" s="1"/>
  <c r="AG42" i="66"/>
  <c r="AC42" i="66"/>
  <c r="Y42" i="66"/>
  <c r="U42" i="66"/>
  <c r="AG41" i="66"/>
  <c r="AC41" i="66"/>
  <c r="Y41" i="66"/>
  <c r="U41" i="66"/>
  <c r="AG40" i="66"/>
  <c r="AC40" i="66"/>
  <c r="Y40" i="66"/>
  <c r="U40" i="66"/>
  <c r="AG39" i="66"/>
  <c r="AC39" i="66"/>
  <c r="Y39" i="66"/>
  <c r="U39" i="66"/>
  <c r="AG38" i="66"/>
  <c r="AC38" i="66"/>
  <c r="Y38" i="66"/>
  <c r="U38" i="66"/>
  <c r="AG37" i="66"/>
  <c r="AC37" i="66"/>
  <c r="Y37" i="66"/>
  <c r="U37" i="66"/>
  <c r="AG36" i="66"/>
  <c r="AC36" i="66"/>
  <c r="Y36" i="66"/>
  <c r="U36" i="66"/>
  <c r="AG35" i="66"/>
  <c r="AC35" i="66"/>
  <c r="Y35" i="66"/>
  <c r="U35" i="66"/>
  <c r="AG34" i="66"/>
  <c r="AC34" i="66"/>
  <c r="Y34" i="66"/>
  <c r="U34" i="66"/>
  <c r="AG33" i="66"/>
  <c r="AG43" i="66" s="1"/>
  <c r="V10" i="67" s="1"/>
  <c r="AC33" i="66"/>
  <c r="Y33" i="66"/>
  <c r="Y43" i="66" s="1"/>
  <c r="N10" i="67" s="1"/>
  <c r="U33" i="66"/>
  <c r="AF31" i="66"/>
  <c r="U9" i="67" s="1"/>
  <c r="AE31" i="66"/>
  <c r="T9" i="67" s="1"/>
  <c r="AD31" i="66"/>
  <c r="S9" i="67" s="1"/>
  <c r="AB31" i="66"/>
  <c r="Q9" i="67" s="1"/>
  <c r="AA31" i="66"/>
  <c r="P9" i="67" s="1"/>
  <c r="Z31" i="66"/>
  <c r="O9" i="67" s="1"/>
  <c r="X31" i="66"/>
  <c r="M9" i="67" s="1"/>
  <c r="W31" i="66"/>
  <c r="L9" i="67" s="1"/>
  <c r="V31" i="66"/>
  <c r="K9" i="67" s="1"/>
  <c r="T31" i="66"/>
  <c r="I9" i="67" s="1"/>
  <c r="S31" i="66"/>
  <c r="H9" i="67" s="1"/>
  <c r="R31" i="66"/>
  <c r="G9" i="67" s="1"/>
  <c r="O31" i="66"/>
  <c r="F9" i="67" s="1"/>
  <c r="N31" i="66"/>
  <c r="E9" i="67" s="1"/>
  <c r="M31" i="66"/>
  <c r="D9" i="67" s="1"/>
  <c r="K31" i="66"/>
  <c r="C9" i="67" s="1"/>
  <c r="J31" i="66"/>
  <c r="B9" i="67" s="1"/>
  <c r="AG30" i="66"/>
  <c r="AC30" i="66"/>
  <c r="Y30" i="66"/>
  <c r="U30" i="66"/>
  <c r="AG29" i="66"/>
  <c r="AC29" i="66"/>
  <c r="Y29" i="66"/>
  <c r="U29" i="66"/>
  <c r="AG28" i="66"/>
  <c r="AC28" i="66"/>
  <c r="Y28" i="66"/>
  <c r="U28" i="66"/>
  <c r="AG27" i="66"/>
  <c r="AC27" i="66"/>
  <c r="Y27" i="66"/>
  <c r="U27" i="66"/>
  <c r="AG26" i="66"/>
  <c r="AC26" i="66"/>
  <c r="Y26" i="66"/>
  <c r="U26" i="66"/>
  <c r="AG25" i="66"/>
  <c r="AC25" i="66"/>
  <c r="Y25" i="66"/>
  <c r="U25" i="66"/>
  <c r="AG24" i="66"/>
  <c r="AC24" i="66"/>
  <c r="Y24" i="66"/>
  <c r="U24" i="66"/>
  <c r="AG23" i="66"/>
  <c r="AC23" i="66"/>
  <c r="Y23" i="66"/>
  <c r="U23" i="66"/>
  <c r="AG22" i="66"/>
  <c r="AC22" i="66"/>
  <c r="Y22" i="66"/>
  <c r="U22" i="66"/>
  <c r="AG21" i="66"/>
  <c r="AC21" i="66"/>
  <c r="Y21" i="66"/>
  <c r="U21" i="66"/>
  <c r="AF19" i="66"/>
  <c r="AE19" i="66"/>
  <c r="T8" i="67" s="1"/>
  <c r="AD19" i="66"/>
  <c r="AB19" i="66"/>
  <c r="AA19" i="66"/>
  <c r="P8" i="67" s="1"/>
  <c r="Z19" i="66"/>
  <c r="X19" i="66"/>
  <c r="W19" i="66"/>
  <c r="L8" i="67" s="1"/>
  <c r="V19" i="66"/>
  <c r="T19" i="66"/>
  <c r="I8" i="67" s="1"/>
  <c r="S19" i="66"/>
  <c r="H8" i="67" s="1"/>
  <c r="R19" i="66"/>
  <c r="O19" i="66"/>
  <c r="F8" i="67" s="1"/>
  <c r="N19" i="66"/>
  <c r="E8" i="67" s="1"/>
  <c r="M19" i="66"/>
  <c r="D8" i="67" s="1"/>
  <c r="K19" i="66"/>
  <c r="J19" i="66"/>
  <c r="B8" i="67" s="1"/>
  <c r="AG18" i="66"/>
  <c r="AC18" i="66"/>
  <c r="Y18" i="66"/>
  <c r="U18" i="66"/>
  <c r="AG17" i="66"/>
  <c r="AC17" i="66"/>
  <c r="Y17" i="66"/>
  <c r="U17" i="66"/>
  <c r="AG16" i="66"/>
  <c r="AC16" i="66"/>
  <c r="Y16" i="66"/>
  <c r="U16" i="66"/>
  <c r="AG15" i="66"/>
  <c r="AC15" i="66"/>
  <c r="Y15" i="66"/>
  <c r="U15" i="66"/>
  <c r="AG14" i="66"/>
  <c r="AC14" i="66"/>
  <c r="Y14" i="66"/>
  <c r="U14" i="66"/>
  <c r="AG13" i="66"/>
  <c r="AC13" i="66"/>
  <c r="Y13" i="66"/>
  <c r="U13" i="66"/>
  <c r="AG12" i="66"/>
  <c r="AC12" i="66"/>
  <c r="Y12" i="66"/>
  <c r="U12" i="66"/>
  <c r="AG11" i="66"/>
  <c r="AC11" i="66"/>
  <c r="Y11" i="66"/>
  <c r="U11" i="66"/>
  <c r="AG10" i="66"/>
  <c r="AC10" i="66"/>
  <c r="Y10" i="66"/>
  <c r="U10" i="66"/>
  <c r="AG9" i="66"/>
  <c r="AG19" i="66" s="1"/>
  <c r="V8" i="67" s="1"/>
  <c r="AC9" i="66"/>
  <c r="Y9" i="66"/>
  <c r="Y19" i="66" s="1"/>
  <c r="N8" i="67" s="1"/>
  <c r="U9" i="66"/>
  <c r="C18" i="65"/>
  <c r="B18" i="65"/>
  <c r="Y17" i="65"/>
  <c r="A5" i="65"/>
  <c r="A24" i="65" s="1"/>
  <c r="A3" i="65"/>
  <c r="A1" i="65"/>
  <c r="A191" i="64"/>
  <c r="T190" i="64"/>
  <c r="I23" i="65" s="1"/>
  <c r="S190" i="64"/>
  <c r="H23" i="65" s="1"/>
  <c r="R190" i="64"/>
  <c r="G23" i="65" s="1"/>
  <c r="O190" i="64"/>
  <c r="F23" i="65" s="1"/>
  <c r="N190" i="64"/>
  <c r="E23" i="65" s="1"/>
  <c r="M190" i="64"/>
  <c r="D23" i="65" s="1"/>
  <c r="C23" i="65"/>
  <c r="AG189" i="64"/>
  <c r="AC189" i="64"/>
  <c r="Y189" i="64"/>
  <c r="U189" i="64"/>
  <c r="U190" i="64" s="1"/>
  <c r="AF187" i="64"/>
  <c r="U22" i="65" s="1"/>
  <c r="AE187" i="64"/>
  <c r="T22" i="65" s="1"/>
  <c r="AD187" i="64"/>
  <c r="S22" i="65" s="1"/>
  <c r="AB187" i="64"/>
  <c r="Q22" i="65" s="1"/>
  <c r="AA187" i="64"/>
  <c r="P22" i="65" s="1"/>
  <c r="Z187" i="64"/>
  <c r="O22" i="65" s="1"/>
  <c r="X187" i="64"/>
  <c r="M22" i="65" s="1"/>
  <c r="W187" i="64"/>
  <c r="L22" i="65" s="1"/>
  <c r="V187" i="64"/>
  <c r="K22" i="65" s="1"/>
  <c r="T187" i="64"/>
  <c r="I22" i="65" s="1"/>
  <c r="S187" i="64"/>
  <c r="H22" i="65" s="1"/>
  <c r="R187" i="64"/>
  <c r="G22" i="65" s="1"/>
  <c r="O187" i="64"/>
  <c r="F22" i="65" s="1"/>
  <c r="N187" i="64"/>
  <c r="E22" i="65" s="1"/>
  <c r="M187" i="64"/>
  <c r="D22" i="65" s="1"/>
  <c r="K187" i="64"/>
  <c r="C22" i="65" s="1"/>
  <c r="J187" i="64"/>
  <c r="B22" i="65" s="1"/>
  <c r="AG186" i="64"/>
  <c r="AC186" i="64"/>
  <c r="Y186" i="64"/>
  <c r="U186" i="64"/>
  <c r="AG185" i="64"/>
  <c r="AC185" i="64"/>
  <c r="Y185" i="64"/>
  <c r="U185" i="64"/>
  <c r="AG184" i="64"/>
  <c r="AC184" i="64"/>
  <c r="Y184" i="64"/>
  <c r="U184" i="64"/>
  <c r="AG183" i="64"/>
  <c r="AC183" i="64"/>
  <c r="Y183" i="64"/>
  <c r="U183" i="64"/>
  <c r="AG182" i="64"/>
  <c r="AC182" i="64"/>
  <c r="Y182" i="64"/>
  <c r="U182" i="64"/>
  <c r="AG181" i="64"/>
  <c r="AC181" i="64"/>
  <c r="Y181" i="64"/>
  <c r="U181" i="64"/>
  <c r="AG180" i="64"/>
  <c r="AC180" i="64"/>
  <c r="Y180" i="64"/>
  <c r="U180" i="64"/>
  <c r="AG179" i="64"/>
  <c r="AC179" i="64"/>
  <c r="Y179" i="64"/>
  <c r="U179" i="64"/>
  <c r="AG178" i="64"/>
  <c r="AC178" i="64"/>
  <c r="Y178" i="64"/>
  <c r="U178" i="64"/>
  <c r="AG177" i="64"/>
  <c r="AC177" i="64"/>
  <c r="Y177" i="64"/>
  <c r="U177" i="64"/>
  <c r="AF175" i="64"/>
  <c r="U21" i="65" s="1"/>
  <c r="AE175" i="64"/>
  <c r="T21" i="65" s="1"/>
  <c r="AD175" i="64"/>
  <c r="S21" i="65" s="1"/>
  <c r="AB175" i="64"/>
  <c r="Q21" i="65" s="1"/>
  <c r="AA175" i="64"/>
  <c r="P21" i="65" s="1"/>
  <c r="Z175" i="64"/>
  <c r="O21" i="65" s="1"/>
  <c r="X175" i="64"/>
  <c r="M21" i="65" s="1"/>
  <c r="W175" i="64"/>
  <c r="L21" i="65" s="1"/>
  <c r="V175" i="64"/>
  <c r="K21" i="65" s="1"/>
  <c r="T175" i="64"/>
  <c r="I21" i="65" s="1"/>
  <c r="S175" i="64"/>
  <c r="H21" i="65" s="1"/>
  <c r="R175" i="64"/>
  <c r="G21" i="65" s="1"/>
  <c r="O175" i="64"/>
  <c r="F21" i="65" s="1"/>
  <c r="N175" i="64"/>
  <c r="E21" i="65" s="1"/>
  <c r="M175" i="64"/>
  <c r="D21" i="65" s="1"/>
  <c r="K175" i="64"/>
  <c r="C21" i="65" s="1"/>
  <c r="J175" i="64"/>
  <c r="B21" i="65" s="1"/>
  <c r="AG174" i="64"/>
  <c r="AC174" i="64"/>
  <c r="Y174" i="64"/>
  <c r="U174" i="64"/>
  <c r="AG173" i="64"/>
  <c r="AC173" i="64"/>
  <c r="Y173" i="64"/>
  <c r="U173" i="64"/>
  <c r="AG172" i="64"/>
  <c r="AC172" i="64"/>
  <c r="Y172" i="64"/>
  <c r="U172" i="64"/>
  <c r="AG171" i="64"/>
  <c r="AC171" i="64"/>
  <c r="Y171" i="64"/>
  <c r="U171" i="64"/>
  <c r="AG170" i="64"/>
  <c r="AC170" i="64"/>
  <c r="Y170" i="64"/>
  <c r="U170" i="64"/>
  <c r="AG169" i="64"/>
  <c r="AC169" i="64"/>
  <c r="Y169" i="64"/>
  <c r="U169" i="64"/>
  <c r="AG168" i="64"/>
  <c r="AC168" i="64"/>
  <c r="Y168" i="64"/>
  <c r="U168" i="64"/>
  <c r="AG167" i="64"/>
  <c r="AC167" i="64"/>
  <c r="Y167" i="64"/>
  <c r="U167" i="64"/>
  <c r="AG166" i="64"/>
  <c r="AC166" i="64"/>
  <c r="Y166" i="64"/>
  <c r="U166" i="64"/>
  <c r="AG165" i="64"/>
  <c r="AC165" i="64"/>
  <c r="Y165" i="64"/>
  <c r="U165" i="64"/>
  <c r="AF163" i="64"/>
  <c r="U20" i="65" s="1"/>
  <c r="AE163" i="64"/>
  <c r="T20" i="65" s="1"/>
  <c r="AD163" i="64"/>
  <c r="S20" i="65" s="1"/>
  <c r="AB163" i="64"/>
  <c r="Q20" i="65" s="1"/>
  <c r="AA163" i="64"/>
  <c r="P20" i="65" s="1"/>
  <c r="Z163" i="64"/>
  <c r="O20" i="65" s="1"/>
  <c r="X163" i="64"/>
  <c r="M20" i="65" s="1"/>
  <c r="W163" i="64"/>
  <c r="L20" i="65" s="1"/>
  <c r="V163" i="64"/>
  <c r="K20" i="65" s="1"/>
  <c r="T163" i="64"/>
  <c r="I20" i="65" s="1"/>
  <c r="S163" i="64"/>
  <c r="H20" i="65" s="1"/>
  <c r="R163" i="64"/>
  <c r="G20" i="65" s="1"/>
  <c r="O163" i="64"/>
  <c r="F20" i="65" s="1"/>
  <c r="N163" i="64"/>
  <c r="E20" i="65" s="1"/>
  <c r="M163" i="64"/>
  <c r="D20" i="65" s="1"/>
  <c r="K163" i="64"/>
  <c r="C20" i="65" s="1"/>
  <c r="J163" i="64"/>
  <c r="B20" i="65" s="1"/>
  <c r="AG162" i="64"/>
  <c r="AC162" i="64"/>
  <c r="Y162" i="64"/>
  <c r="U162" i="64"/>
  <c r="AG161" i="64"/>
  <c r="AC161" i="64"/>
  <c r="Y161" i="64"/>
  <c r="U161" i="64"/>
  <c r="AG160" i="64"/>
  <c r="AC160" i="64"/>
  <c r="Y160" i="64"/>
  <c r="U160" i="64"/>
  <c r="AG159" i="64"/>
  <c r="AC159" i="64"/>
  <c r="Y159" i="64"/>
  <c r="U159" i="64"/>
  <c r="AG158" i="64"/>
  <c r="AC158" i="64"/>
  <c r="Y158" i="64"/>
  <c r="U158" i="64"/>
  <c r="AG157" i="64"/>
  <c r="AC157" i="64"/>
  <c r="Y157" i="64"/>
  <c r="U157" i="64"/>
  <c r="AG156" i="64"/>
  <c r="AC156" i="64"/>
  <c r="Y156" i="64"/>
  <c r="U156" i="64"/>
  <c r="AG155" i="64"/>
  <c r="AC155" i="64"/>
  <c r="Y155" i="64"/>
  <c r="U155" i="64"/>
  <c r="AG154" i="64"/>
  <c r="AC154" i="64"/>
  <c r="Y154" i="64"/>
  <c r="U154" i="64"/>
  <c r="AG153" i="64"/>
  <c r="AC153" i="64"/>
  <c r="Y153" i="64"/>
  <c r="U153" i="64"/>
  <c r="AF151" i="64"/>
  <c r="U19" i="65" s="1"/>
  <c r="AE151" i="64"/>
  <c r="T19" i="65" s="1"/>
  <c r="AD151" i="64"/>
  <c r="S19" i="65" s="1"/>
  <c r="AB151" i="64"/>
  <c r="Q19" i="65" s="1"/>
  <c r="AA151" i="64"/>
  <c r="P19" i="65" s="1"/>
  <c r="Z151" i="64"/>
  <c r="O19" i="65" s="1"/>
  <c r="X151" i="64"/>
  <c r="M19" i="65" s="1"/>
  <c r="W151" i="64"/>
  <c r="L19" i="65" s="1"/>
  <c r="V151" i="64"/>
  <c r="K19" i="65" s="1"/>
  <c r="T151" i="64"/>
  <c r="I19" i="65" s="1"/>
  <c r="S151" i="64"/>
  <c r="H19" i="65" s="1"/>
  <c r="R151" i="64"/>
  <c r="G19" i="65" s="1"/>
  <c r="O151" i="64"/>
  <c r="F19" i="65" s="1"/>
  <c r="N151" i="64"/>
  <c r="E19" i="65" s="1"/>
  <c r="M151" i="64"/>
  <c r="D19" i="65" s="1"/>
  <c r="K151" i="64"/>
  <c r="C19" i="65" s="1"/>
  <c r="J151" i="64"/>
  <c r="B19" i="65" s="1"/>
  <c r="AG150" i="64"/>
  <c r="AC150" i="64"/>
  <c r="Y150" i="64"/>
  <c r="U150" i="64"/>
  <c r="AG149" i="64"/>
  <c r="AC149" i="64"/>
  <c r="Y149" i="64"/>
  <c r="U149" i="64"/>
  <c r="AG148" i="64"/>
  <c r="AC148" i="64"/>
  <c r="Y148" i="64"/>
  <c r="U148" i="64"/>
  <c r="AG147" i="64"/>
  <c r="AC147" i="64"/>
  <c r="Y147" i="64"/>
  <c r="U147" i="64"/>
  <c r="AG146" i="64"/>
  <c r="AC146" i="64"/>
  <c r="Y146" i="64"/>
  <c r="U146" i="64"/>
  <c r="AG145" i="64"/>
  <c r="AC145" i="64"/>
  <c r="Y145" i="64"/>
  <c r="U145" i="64"/>
  <c r="AG144" i="64"/>
  <c r="AC144" i="64"/>
  <c r="Y144" i="64"/>
  <c r="U144" i="64"/>
  <c r="AG143" i="64"/>
  <c r="AC143" i="64"/>
  <c r="Y143" i="64"/>
  <c r="U143" i="64"/>
  <c r="AG142" i="64"/>
  <c r="AC142" i="64"/>
  <c r="Y142" i="64"/>
  <c r="U142" i="64"/>
  <c r="AG141" i="64"/>
  <c r="AC141" i="64"/>
  <c r="Y141" i="64"/>
  <c r="U141" i="64"/>
  <c r="AF139" i="64"/>
  <c r="U18" i="65" s="1"/>
  <c r="AE139" i="64"/>
  <c r="T18" i="65" s="1"/>
  <c r="AD139" i="64"/>
  <c r="S18" i="65" s="1"/>
  <c r="AB139" i="64"/>
  <c r="Q18" i="65" s="1"/>
  <c r="AA139" i="64"/>
  <c r="P18" i="65" s="1"/>
  <c r="Z139" i="64"/>
  <c r="O18" i="65" s="1"/>
  <c r="X139" i="64"/>
  <c r="M18" i="65" s="1"/>
  <c r="W139" i="64"/>
  <c r="L18" i="65" s="1"/>
  <c r="V139" i="64"/>
  <c r="K18" i="65" s="1"/>
  <c r="T139" i="64"/>
  <c r="I18" i="65" s="1"/>
  <c r="S139" i="64"/>
  <c r="H18" i="65" s="1"/>
  <c r="R139" i="64"/>
  <c r="G18" i="65" s="1"/>
  <c r="O139" i="64"/>
  <c r="F18" i="65" s="1"/>
  <c r="N139" i="64"/>
  <c r="E18" i="65" s="1"/>
  <c r="M139" i="64"/>
  <c r="D18" i="65" s="1"/>
  <c r="AG138" i="64"/>
  <c r="AC138" i="64"/>
  <c r="Y138" i="64"/>
  <c r="U138" i="64"/>
  <c r="AG137" i="64"/>
  <c r="AC137" i="64"/>
  <c r="Y137" i="64"/>
  <c r="U137" i="64"/>
  <c r="AG136" i="64"/>
  <c r="AC136" i="64"/>
  <c r="Y136" i="64"/>
  <c r="U136" i="64"/>
  <c r="AG135" i="64"/>
  <c r="AC135" i="64"/>
  <c r="Y135" i="64"/>
  <c r="U135" i="64"/>
  <c r="AG134" i="64"/>
  <c r="AC134" i="64"/>
  <c r="Y134" i="64"/>
  <c r="U134" i="64"/>
  <c r="AG133" i="64"/>
  <c r="AC133" i="64"/>
  <c r="Y133" i="64"/>
  <c r="U133" i="64"/>
  <c r="AG132" i="64"/>
  <c r="AC132" i="64"/>
  <c r="Y132" i="64"/>
  <c r="U132" i="64"/>
  <c r="AG131" i="64"/>
  <c r="AC131" i="64"/>
  <c r="Y131" i="64"/>
  <c r="U131" i="64"/>
  <c r="AG130" i="64"/>
  <c r="AC130" i="64"/>
  <c r="Y130" i="64"/>
  <c r="U130" i="64"/>
  <c r="AG129" i="64"/>
  <c r="AC129" i="64"/>
  <c r="Y129" i="64"/>
  <c r="U129" i="64"/>
  <c r="AF127" i="64"/>
  <c r="U17" i="65" s="1"/>
  <c r="AE127" i="64"/>
  <c r="T17" i="65" s="1"/>
  <c r="AD127" i="64"/>
  <c r="S17" i="65" s="1"/>
  <c r="AB127" i="64"/>
  <c r="Q17" i="65" s="1"/>
  <c r="AA127" i="64"/>
  <c r="P17" i="65" s="1"/>
  <c r="Z127" i="64"/>
  <c r="O17" i="65" s="1"/>
  <c r="X127" i="64"/>
  <c r="M17" i="65" s="1"/>
  <c r="W127" i="64"/>
  <c r="L17" i="65" s="1"/>
  <c r="V127" i="64"/>
  <c r="K17" i="65" s="1"/>
  <c r="T127" i="64"/>
  <c r="I17" i="65" s="1"/>
  <c r="S127" i="64"/>
  <c r="H17" i="65" s="1"/>
  <c r="R127" i="64"/>
  <c r="G17" i="65" s="1"/>
  <c r="O127" i="64"/>
  <c r="F17" i="65" s="1"/>
  <c r="N127" i="64"/>
  <c r="E17" i="65" s="1"/>
  <c r="M127" i="64"/>
  <c r="D17" i="65" s="1"/>
  <c r="K127" i="64"/>
  <c r="C17" i="65" s="1"/>
  <c r="J127" i="64"/>
  <c r="B17" i="65" s="1"/>
  <c r="AG126" i="64"/>
  <c r="AC126" i="64"/>
  <c r="Y126" i="64"/>
  <c r="U126" i="64"/>
  <c r="AG125" i="64"/>
  <c r="AC125" i="64"/>
  <c r="Y125" i="64"/>
  <c r="U125" i="64"/>
  <c r="AG124" i="64"/>
  <c r="AC124" i="64"/>
  <c r="Y124" i="64"/>
  <c r="U124" i="64"/>
  <c r="AG123" i="64"/>
  <c r="AC123" i="64"/>
  <c r="Y123" i="64"/>
  <c r="U123" i="64"/>
  <c r="AG122" i="64"/>
  <c r="AC122" i="64"/>
  <c r="Y122" i="64"/>
  <c r="U122" i="64"/>
  <c r="AG121" i="64"/>
  <c r="AC121" i="64"/>
  <c r="Y121" i="64"/>
  <c r="U121" i="64"/>
  <c r="AG120" i="64"/>
  <c r="AC120" i="64"/>
  <c r="Y120" i="64"/>
  <c r="U120" i="64"/>
  <c r="AG119" i="64"/>
  <c r="AC119" i="64"/>
  <c r="Y119" i="64"/>
  <c r="U119" i="64"/>
  <c r="AG118" i="64"/>
  <c r="AC118" i="64"/>
  <c r="Y118" i="64"/>
  <c r="U118" i="64"/>
  <c r="AG117" i="64"/>
  <c r="AC117" i="64"/>
  <c r="Y117" i="64"/>
  <c r="U117" i="64"/>
  <c r="AF115" i="64"/>
  <c r="U16" i="65" s="1"/>
  <c r="AE115" i="64"/>
  <c r="T16" i="65" s="1"/>
  <c r="AD115" i="64"/>
  <c r="S16" i="65" s="1"/>
  <c r="AB115" i="64"/>
  <c r="Q16" i="65" s="1"/>
  <c r="AA115" i="64"/>
  <c r="P16" i="65" s="1"/>
  <c r="Z115" i="64"/>
  <c r="O16" i="65" s="1"/>
  <c r="X115" i="64"/>
  <c r="M16" i="65" s="1"/>
  <c r="W115" i="64"/>
  <c r="L16" i="65" s="1"/>
  <c r="V115" i="64"/>
  <c r="K16" i="65" s="1"/>
  <c r="T115" i="64"/>
  <c r="I16" i="65" s="1"/>
  <c r="S115" i="64"/>
  <c r="H16" i="65" s="1"/>
  <c r="R115" i="64"/>
  <c r="G16" i="65" s="1"/>
  <c r="O115" i="64"/>
  <c r="F16" i="65" s="1"/>
  <c r="N115" i="64"/>
  <c r="E16" i="65" s="1"/>
  <c r="M115" i="64"/>
  <c r="D16" i="65" s="1"/>
  <c r="K115" i="64"/>
  <c r="C16" i="65" s="1"/>
  <c r="J115" i="64"/>
  <c r="B16" i="65" s="1"/>
  <c r="AG114" i="64"/>
  <c r="AC114" i="64"/>
  <c r="Y114" i="64"/>
  <c r="U114" i="64"/>
  <c r="AG113" i="64"/>
  <c r="AC113" i="64"/>
  <c r="Y113" i="64"/>
  <c r="U113" i="64"/>
  <c r="AG112" i="64"/>
  <c r="AC112" i="64"/>
  <c r="Y112" i="64"/>
  <c r="U112" i="64"/>
  <c r="AG111" i="64"/>
  <c r="AC111" i="64"/>
  <c r="Y111" i="64"/>
  <c r="U111" i="64"/>
  <c r="AG110" i="64"/>
  <c r="AC110" i="64"/>
  <c r="Y110" i="64"/>
  <c r="U110" i="64"/>
  <c r="AG109" i="64"/>
  <c r="AC109" i="64"/>
  <c r="Y109" i="64"/>
  <c r="U109" i="64"/>
  <c r="AG108" i="64"/>
  <c r="AC108" i="64"/>
  <c r="Y108" i="64"/>
  <c r="U108" i="64"/>
  <c r="AG107" i="64"/>
  <c r="AC107" i="64"/>
  <c r="Y107" i="64"/>
  <c r="U107" i="64"/>
  <c r="AG106" i="64"/>
  <c r="AC106" i="64"/>
  <c r="Y106" i="64"/>
  <c r="U106" i="64"/>
  <c r="AG105" i="64"/>
  <c r="AC105" i="64"/>
  <c r="Y105" i="64"/>
  <c r="U105" i="64"/>
  <c r="AF103" i="64"/>
  <c r="U15" i="65" s="1"/>
  <c r="AE103" i="64"/>
  <c r="T15" i="65" s="1"/>
  <c r="AD103" i="64"/>
  <c r="S15" i="65" s="1"/>
  <c r="AB103" i="64"/>
  <c r="Q15" i="65" s="1"/>
  <c r="AA103" i="64"/>
  <c r="P15" i="65" s="1"/>
  <c r="Z103" i="64"/>
  <c r="O15" i="65" s="1"/>
  <c r="X103" i="64"/>
  <c r="M15" i="65" s="1"/>
  <c r="W103" i="64"/>
  <c r="L15" i="65" s="1"/>
  <c r="V103" i="64"/>
  <c r="K15" i="65" s="1"/>
  <c r="T103" i="64"/>
  <c r="I15" i="65" s="1"/>
  <c r="S103" i="64"/>
  <c r="H15" i="65" s="1"/>
  <c r="R103" i="64"/>
  <c r="G15" i="65" s="1"/>
  <c r="O103" i="64"/>
  <c r="F15" i="65" s="1"/>
  <c r="N103" i="64"/>
  <c r="E15" i="65" s="1"/>
  <c r="M103" i="64"/>
  <c r="D15" i="65" s="1"/>
  <c r="K103" i="64"/>
  <c r="C15" i="65" s="1"/>
  <c r="J103" i="64"/>
  <c r="B15" i="65" s="1"/>
  <c r="AG102" i="64"/>
  <c r="AC102" i="64"/>
  <c r="Y102" i="64"/>
  <c r="U102" i="64"/>
  <c r="AG101" i="64"/>
  <c r="AC101" i="64"/>
  <c r="Y101" i="64"/>
  <c r="U101" i="64"/>
  <c r="AG100" i="64"/>
  <c r="AC100" i="64"/>
  <c r="Y100" i="64"/>
  <c r="U100" i="64"/>
  <c r="AG99" i="64"/>
  <c r="AC99" i="64"/>
  <c r="Y99" i="64"/>
  <c r="U99" i="64"/>
  <c r="AG98" i="64"/>
  <c r="AC98" i="64"/>
  <c r="Y98" i="64"/>
  <c r="U98" i="64"/>
  <c r="AG97" i="64"/>
  <c r="AC97" i="64"/>
  <c r="Y97" i="64"/>
  <c r="U97" i="64"/>
  <c r="AG96" i="64"/>
  <c r="AC96" i="64"/>
  <c r="Y96" i="64"/>
  <c r="U96" i="64"/>
  <c r="AG95" i="64"/>
  <c r="AC95" i="64"/>
  <c r="Y95" i="64"/>
  <c r="U95" i="64"/>
  <c r="AG94" i="64"/>
  <c r="AC94" i="64"/>
  <c r="Y94" i="64"/>
  <c r="U94" i="64"/>
  <c r="AG93" i="64"/>
  <c r="AC93" i="64"/>
  <c r="Y93" i="64"/>
  <c r="U93" i="64"/>
  <c r="AF91" i="64"/>
  <c r="U14" i="65" s="1"/>
  <c r="AE91" i="64"/>
  <c r="T14" i="65" s="1"/>
  <c r="AD91" i="64"/>
  <c r="S14" i="65" s="1"/>
  <c r="AB91" i="64"/>
  <c r="Q14" i="65" s="1"/>
  <c r="AA91" i="64"/>
  <c r="P14" i="65" s="1"/>
  <c r="Z91" i="64"/>
  <c r="O14" i="65" s="1"/>
  <c r="X91" i="64"/>
  <c r="M14" i="65" s="1"/>
  <c r="W91" i="64"/>
  <c r="L14" i="65" s="1"/>
  <c r="V91" i="64"/>
  <c r="K14" i="65" s="1"/>
  <c r="T91" i="64"/>
  <c r="I14" i="65" s="1"/>
  <c r="S91" i="64"/>
  <c r="H14" i="65" s="1"/>
  <c r="R91" i="64"/>
  <c r="G14" i="65" s="1"/>
  <c r="O91" i="64"/>
  <c r="F14" i="65" s="1"/>
  <c r="N91" i="64"/>
  <c r="E14" i="65" s="1"/>
  <c r="M91" i="64"/>
  <c r="D14" i="65" s="1"/>
  <c r="K91" i="64"/>
  <c r="C14" i="65" s="1"/>
  <c r="J91" i="64"/>
  <c r="B14" i="65" s="1"/>
  <c r="AG90" i="64"/>
  <c r="AC90" i="64"/>
  <c r="Y90" i="64"/>
  <c r="U90" i="64"/>
  <c r="AG89" i="64"/>
  <c r="AC89" i="64"/>
  <c r="Y89" i="64"/>
  <c r="U89" i="64"/>
  <c r="AG88" i="64"/>
  <c r="AC88" i="64"/>
  <c r="Y88" i="64"/>
  <c r="U88" i="64"/>
  <c r="AG87" i="64"/>
  <c r="AC87" i="64"/>
  <c r="Y87" i="64"/>
  <c r="U87" i="64"/>
  <c r="AG86" i="64"/>
  <c r="AC86" i="64"/>
  <c r="Y86" i="64"/>
  <c r="U86" i="64"/>
  <c r="AG85" i="64"/>
  <c r="AC85" i="64"/>
  <c r="Y85" i="64"/>
  <c r="U85" i="64"/>
  <c r="AG84" i="64"/>
  <c r="AC84" i="64"/>
  <c r="Y84" i="64"/>
  <c r="U84" i="64"/>
  <c r="AG83" i="64"/>
  <c r="AC83" i="64"/>
  <c r="Y83" i="64"/>
  <c r="U83" i="64"/>
  <c r="AG82" i="64"/>
  <c r="AC82" i="64"/>
  <c r="Y82" i="64"/>
  <c r="U82" i="64"/>
  <c r="AG81" i="64"/>
  <c r="AC81" i="64"/>
  <c r="Y81" i="64"/>
  <c r="U81" i="64"/>
  <c r="AF79" i="64"/>
  <c r="U13" i="65" s="1"/>
  <c r="AE79" i="64"/>
  <c r="T13" i="65" s="1"/>
  <c r="AD79" i="64"/>
  <c r="S13" i="65" s="1"/>
  <c r="AB79" i="64"/>
  <c r="Q13" i="65" s="1"/>
  <c r="AA79" i="64"/>
  <c r="P13" i="65" s="1"/>
  <c r="Z79" i="64"/>
  <c r="O13" i="65" s="1"/>
  <c r="X79" i="64"/>
  <c r="M13" i="65" s="1"/>
  <c r="W79" i="64"/>
  <c r="L13" i="65" s="1"/>
  <c r="V79" i="64"/>
  <c r="K13" i="65" s="1"/>
  <c r="T79" i="64"/>
  <c r="I13" i="65" s="1"/>
  <c r="S79" i="64"/>
  <c r="H13" i="65" s="1"/>
  <c r="R79" i="64"/>
  <c r="G13" i="65" s="1"/>
  <c r="O79" i="64"/>
  <c r="F13" i="65" s="1"/>
  <c r="N79" i="64"/>
  <c r="E13" i="65" s="1"/>
  <c r="M79" i="64"/>
  <c r="D13" i="65" s="1"/>
  <c r="K79" i="64"/>
  <c r="C13" i="65" s="1"/>
  <c r="J79" i="64"/>
  <c r="B13" i="65" s="1"/>
  <c r="AG78" i="64"/>
  <c r="AC78" i="64"/>
  <c r="Y78" i="64"/>
  <c r="U78" i="64"/>
  <c r="AG77" i="64"/>
  <c r="AC77" i="64"/>
  <c r="Y77" i="64"/>
  <c r="U77" i="64"/>
  <c r="AG76" i="64"/>
  <c r="AC76" i="64"/>
  <c r="Y76" i="64"/>
  <c r="U76" i="64"/>
  <c r="AG75" i="64"/>
  <c r="AC75" i="64"/>
  <c r="Y75" i="64"/>
  <c r="U75" i="64"/>
  <c r="AG74" i="64"/>
  <c r="AC74" i="64"/>
  <c r="Y74" i="64"/>
  <c r="U74" i="64"/>
  <c r="AG73" i="64"/>
  <c r="AC73" i="64"/>
  <c r="Y73" i="64"/>
  <c r="U73" i="64"/>
  <c r="AG72" i="64"/>
  <c r="AC72" i="64"/>
  <c r="Y72" i="64"/>
  <c r="U72" i="64"/>
  <c r="AG71" i="64"/>
  <c r="AC71" i="64"/>
  <c r="Y71" i="64"/>
  <c r="U71" i="64"/>
  <c r="AG70" i="64"/>
  <c r="AC70" i="64"/>
  <c r="Y70" i="64"/>
  <c r="U70" i="64"/>
  <c r="AG69" i="64"/>
  <c r="AC69" i="64"/>
  <c r="Y69" i="64"/>
  <c r="U69" i="64"/>
  <c r="AF67" i="64"/>
  <c r="U12" i="65" s="1"/>
  <c r="AE67" i="64"/>
  <c r="T12" i="65" s="1"/>
  <c r="AD67" i="64"/>
  <c r="S12" i="65" s="1"/>
  <c r="AB67" i="64"/>
  <c r="Q12" i="65" s="1"/>
  <c r="AA67" i="64"/>
  <c r="P12" i="65" s="1"/>
  <c r="Z67" i="64"/>
  <c r="O12" i="65" s="1"/>
  <c r="X67" i="64"/>
  <c r="M12" i="65" s="1"/>
  <c r="W67" i="64"/>
  <c r="L12" i="65" s="1"/>
  <c r="V67" i="64"/>
  <c r="K12" i="65" s="1"/>
  <c r="T67" i="64"/>
  <c r="I12" i="65" s="1"/>
  <c r="S67" i="64"/>
  <c r="H12" i="65" s="1"/>
  <c r="R67" i="64"/>
  <c r="G12" i="65" s="1"/>
  <c r="O67" i="64"/>
  <c r="F12" i="65" s="1"/>
  <c r="N67" i="64"/>
  <c r="E12" i="65" s="1"/>
  <c r="M67" i="64"/>
  <c r="D12" i="65" s="1"/>
  <c r="K67" i="64"/>
  <c r="C12" i="65" s="1"/>
  <c r="J67" i="64"/>
  <c r="B12" i="65" s="1"/>
  <c r="AG66" i="64"/>
  <c r="AC66" i="64"/>
  <c r="Y66" i="64"/>
  <c r="U66" i="64"/>
  <c r="AG65" i="64"/>
  <c r="AC65" i="64"/>
  <c r="Y65" i="64"/>
  <c r="U65" i="64"/>
  <c r="AG64" i="64"/>
  <c r="AC64" i="64"/>
  <c r="Y64" i="64"/>
  <c r="U64" i="64"/>
  <c r="AG63" i="64"/>
  <c r="AC63" i="64"/>
  <c r="Y63" i="64"/>
  <c r="U63" i="64"/>
  <c r="AG62" i="64"/>
  <c r="AC62" i="64"/>
  <c r="Y62" i="64"/>
  <c r="U62" i="64"/>
  <c r="AG61" i="64"/>
  <c r="AC61" i="64"/>
  <c r="Y61" i="64"/>
  <c r="U61" i="64"/>
  <c r="AG60" i="64"/>
  <c r="AC60" i="64"/>
  <c r="Y60" i="64"/>
  <c r="U60" i="64"/>
  <c r="AG59" i="64"/>
  <c r="AC59" i="64"/>
  <c r="Y59" i="64"/>
  <c r="U59" i="64"/>
  <c r="AG58" i="64"/>
  <c r="AC58" i="64"/>
  <c r="Y58" i="64"/>
  <c r="U58" i="64"/>
  <c r="AG57" i="64"/>
  <c r="AC57" i="64"/>
  <c r="Y57" i="64"/>
  <c r="U57" i="64"/>
  <c r="AF55" i="64"/>
  <c r="U11" i="65" s="1"/>
  <c r="AE55" i="64"/>
  <c r="T11" i="65" s="1"/>
  <c r="AD55" i="64"/>
  <c r="S11" i="65" s="1"/>
  <c r="AB55" i="64"/>
  <c r="Q11" i="65" s="1"/>
  <c r="AA55" i="64"/>
  <c r="P11" i="65" s="1"/>
  <c r="Z55" i="64"/>
  <c r="O11" i="65" s="1"/>
  <c r="X55" i="64"/>
  <c r="M11" i="65" s="1"/>
  <c r="W55" i="64"/>
  <c r="L11" i="65" s="1"/>
  <c r="V55" i="64"/>
  <c r="K11" i="65" s="1"/>
  <c r="T55" i="64"/>
  <c r="I11" i="65" s="1"/>
  <c r="S55" i="64"/>
  <c r="H11" i="65" s="1"/>
  <c r="R55" i="64"/>
  <c r="G11" i="65" s="1"/>
  <c r="O55" i="64"/>
  <c r="F11" i="65" s="1"/>
  <c r="N55" i="64"/>
  <c r="E11" i="65" s="1"/>
  <c r="M55" i="64"/>
  <c r="D11" i="65" s="1"/>
  <c r="K55" i="64"/>
  <c r="C11" i="65" s="1"/>
  <c r="J55" i="64"/>
  <c r="B11" i="65" s="1"/>
  <c r="AG54" i="64"/>
  <c r="AC54" i="64"/>
  <c r="Y54" i="64"/>
  <c r="U54" i="64"/>
  <c r="AG53" i="64"/>
  <c r="AC53" i="64"/>
  <c r="Y53" i="64"/>
  <c r="U53" i="64"/>
  <c r="AG52" i="64"/>
  <c r="AC52" i="64"/>
  <c r="Y52" i="64"/>
  <c r="U52" i="64"/>
  <c r="AG51" i="64"/>
  <c r="AC51" i="64"/>
  <c r="Y51" i="64"/>
  <c r="U51" i="64"/>
  <c r="AG50" i="64"/>
  <c r="AC50" i="64"/>
  <c r="Y50" i="64"/>
  <c r="U50" i="64"/>
  <c r="AG49" i="64"/>
  <c r="AC49" i="64"/>
  <c r="Y49" i="64"/>
  <c r="U49" i="64"/>
  <c r="AG48" i="64"/>
  <c r="AC48" i="64"/>
  <c r="Y48" i="64"/>
  <c r="U48" i="64"/>
  <c r="AG47" i="64"/>
  <c r="AC47" i="64"/>
  <c r="Y47" i="64"/>
  <c r="U47" i="64"/>
  <c r="AG46" i="64"/>
  <c r="AC46" i="64"/>
  <c r="Y46" i="64"/>
  <c r="U46" i="64"/>
  <c r="AG45" i="64"/>
  <c r="AC45" i="64"/>
  <c r="Y45" i="64"/>
  <c r="U45" i="64"/>
  <c r="AF43" i="64"/>
  <c r="U10" i="65" s="1"/>
  <c r="AE43" i="64"/>
  <c r="T10" i="65" s="1"/>
  <c r="AD43" i="64"/>
  <c r="S10" i="65" s="1"/>
  <c r="AB43" i="64"/>
  <c r="Q10" i="65" s="1"/>
  <c r="AA43" i="64"/>
  <c r="P10" i="65" s="1"/>
  <c r="Z43" i="64"/>
  <c r="O10" i="65" s="1"/>
  <c r="X43" i="64"/>
  <c r="M10" i="65" s="1"/>
  <c r="W43" i="64"/>
  <c r="L10" i="65" s="1"/>
  <c r="V43" i="64"/>
  <c r="K10" i="65" s="1"/>
  <c r="T43" i="64"/>
  <c r="I10" i="65" s="1"/>
  <c r="S43" i="64"/>
  <c r="H10" i="65" s="1"/>
  <c r="R43" i="64"/>
  <c r="G10" i="65" s="1"/>
  <c r="O43" i="64"/>
  <c r="F10" i="65" s="1"/>
  <c r="N43" i="64"/>
  <c r="E10" i="65" s="1"/>
  <c r="M43" i="64"/>
  <c r="D10" i="65" s="1"/>
  <c r="K43" i="64"/>
  <c r="C10" i="65" s="1"/>
  <c r="J43" i="64"/>
  <c r="B10" i="65" s="1"/>
  <c r="AG42" i="64"/>
  <c r="AC42" i="64"/>
  <c r="Y42" i="64"/>
  <c r="U42" i="64"/>
  <c r="AG41" i="64"/>
  <c r="AC41" i="64"/>
  <c r="Y41" i="64"/>
  <c r="U41" i="64"/>
  <c r="AG40" i="64"/>
  <c r="AC40" i="64"/>
  <c r="Y40" i="64"/>
  <c r="U40" i="64"/>
  <c r="AG39" i="64"/>
  <c r="AC39" i="64"/>
  <c r="Y39" i="64"/>
  <c r="U39" i="64"/>
  <c r="AG38" i="64"/>
  <c r="AC38" i="64"/>
  <c r="Y38" i="64"/>
  <c r="U38" i="64"/>
  <c r="AG37" i="64"/>
  <c r="AC37" i="64"/>
  <c r="Y37" i="64"/>
  <c r="U37" i="64"/>
  <c r="AG36" i="64"/>
  <c r="AC36" i="64"/>
  <c r="Y36" i="64"/>
  <c r="U36" i="64"/>
  <c r="AG35" i="64"/>
  <c r="AC35" i="64"/>
  <c r="Y35" i="64"/>
  <c r="U35" i="64"/>
  <c r="AG34" i="64"/>
  <c r="AC34" i="64"/>
  <c r="Y34" i="64"/>
  <c r="U34" i="64"/>
  <c r="AG33" i="64"/>
  <c r="AC33" i="64"/>
  <c r="Y33" i="64"/>
  <c r="U33" i="64"/>
  <c r="AF31" i="64"/>
  <c r="U9" i="65" s="1"/>
  <c r="AE31" i="64"/>
  <c r="T9" i="65" s="1"/>
  <c r="AD31" i="64"/>
  <c r="S9" i="65" s="1"/>
  <c r="AB31" i="64"/>
  <c r="Q9" i="65" s="1"/>
  <c r="AA31" i="64"/>
  <c r="P9" i="65" s="1"/>
  <c r="Z31" i="64"/>
  <c r="O9" i="65" s="1"/>
  <c r="X31" i="64"/>
  <c r="M9" i="65" s="1"/>
  <c r="W31" i="64"/>
  <c r="L9" i="65" s="1"/>
  <c r="V31" i="64"/>
  <c r="K9" i="65" s="1"/>
  <c r="T31" i="64"/>
  <c r="I9" i="65" s="1"/>
  <c r="S31" i="64"/>
  <c r="H9" i="65" s="1"/>
  <c r="R31" i="64"/>
  <c r="G9" i="65" s="1"/>
  <c r="O31" i="64"/>
  <c r="F9" i="65" s="1"/>
  <c r="N31" i="64"/>
  <c r="E9" i="65" s="1"/>
  <c r="M31" i="64"/>
  <c r="D9" i="65" s="1"/>
  <c r="K31" i="64"/>
  <c r="C9" i="65" s="1"/>
  <c r="J31" i="64"/>
  <c r="B9" i="65" s="1"/>
  <c r="AG30" i="64"/>
  <c r="AC30" i="64"/>
  <c r="Y30" i="64"/>
  <c r="U30" i="64"/>
  <c r="AG29" i="64"/>
  <c r="AC29" i="64"/>
  <c r="Y29" i="64"/>
  <c r="U29" i="64"/>
  <c r="AG28" i="64"/>
  <c r="AC28" i="64"/>
  <c r="Y28" i="64"/>
  <c r="U28" i="64"/>
  <c r="AG27" i="64"/>
  <c r="AC27" i="64"/>
  <c r="Y27" i="64"/>
  <c r="U27" i="64"/>
  <c r="AG26" i="64"/>
  <c r="AC26" i="64"/>
  <c r="Y26" i="64"/>
  <c r="U26" i="64"/>
  <c r="AG25" i="64"/>
  <c r="AC25" i="64"/>
  <c r="Y25" i="64"/>
  <c r="U25" i="64"/>
  <c r="AG24" i="64"/>
  <c r="AC24" i="64"/>
  <c r="Y24" i="64"/>
  <c r="U24" i="64"/>
  <c r="AG23" i="64"/>
  <c r="AC23" i="64"/>
  <c r="Y23" i="64"/>
  <c r="U23" i="64"/>
  <c r="AG22" i="64"/>
  <c r="AC22" i="64"/>
  <c r="Y22" i="64"/>
  <c r="U22" i="64"/>
  <c r="AG21" i="64"/>
  <c r="AC21" i="64"/>
  <c r="Y21" i="64"/>
  <c r="U21" i="64"/>
  <c r="AF19" i="64"/>
  <c r="U8" i="65" s="1"/>
  <c r="AE19" i="64"/>
  <c r="AD19" i="64"/>
  <c r="S8" i="65" s="1"/>
  <c r="AB19" i="64"/>
  <c r="Q8" i="65" s="1"/>
  <c r="AA19" i="64"/>
  <c r="Z19" i="64"/>
  <c r="O8" i="65" s="1"/>
  <c r="X19" i="64"/>
  <c r="M8" i="65" s="1"/>
  <c r="W19" i="64"/>
  <c r="V19" i="64"/>
  <c r="K8" i="65" s="1"/>
  <c r="T19" i="64"/>
  <c r="I8" i="65" s="1"/>
  <c r="S19" i="64"/>
  <c r="R19" i="64"/>
  <c r="G8" i="65" s="1"/>
  <c r="O19" i="64"/>
  <c r="F8" i="65" s="1"/>
  <c r="N19" i="64"/>
  <c r="E8" i="65" s="1"/>
  <c r="M19" i="64"/>
  <c r="K19" i="64"/>
  <c r="C8" i="65" s="1"/>
  <c r="J19" i="64"/>
  <c r="B8" i="65" s="1"/>
  <c r="AG18" i="64"/>
  <c r="AC18" i="64"/>
  <c r="Y18" i="64"/>
  <c r="U18" i="64"/>
  <c r="AG17" i="64"/>
  <c r="AC17" i="64"/>
  <c r="Y17" i="64"/>
  <c r="U17" i="64"/>
  <c r="AG16" i="64"/>
  <c r="AC16" i="64"/>
  <c r="Y16" i="64"/>
  <c r="U16" i="64"/>
  <c r="AG15" i="64"/>
  <c r="AC15" i="64"/>
  <c r="Y15" i="64"/>
  <c r="U15" i="64"/>
  <c r="AG14" i="64"/>
  <c r="AC14" i="64"/>
  <c r="Y14" i="64"/>
  <c r="U14" i="64"/>
  <c r="AG13" i="64"/>
  <c r="AC13" i="64"/>
  <c r="Y13" i="64"/>
  <c r="U13" i="64"/>
  <c r="AG12" i="64"/>
  <c r="AC12" i="64"/>
  <c r="Y12" i="64"/>
  <c r="U12" i="64"/>
  <c r="AG11" i="64"/>
  <c r="AC11" i="64"/>
  <c r="Y11" i="64"/>
  <c r="U11" i="64"/>
  <c r="AG10" i="64"/>
  <c r="AC10" i="64"/>
  <c r="Y10" i="64"/>
  <c r="U10" i="64"/>
  <c r="AG9" i="64"/>
  <c r="AC9" i="64"/>
  <c r="Y9" i="64"/>
  <c r="U9" i="64"/>
  <c r="C18" i="62"/>
  <c r="B18" i="62"/>
  <c r="Y17" i="62"/>
  <c r="A5" i="62"/>
  <c r="A24" i="62" s="1"/>
  <c r="A3" i="62"/>
  <c r="A1" i="62"/>
  <c r="A191" i="61"/>
  <c r="AF190" i="61"/>
  <c r="U23" i="62" s="1"/>
  <c r="AE190" i="61"/>
  <c r="T23" i="62" s="1"/>
  <c r="AD190" i="61"/>
  <c r="S23" i="62" s="1"/>
  <c r="AB190" i="61"/>
  <c r="Q23" i="62" s="1"/>
  <c r="AA190" i="61"/>
  <c r="P23" i="62" s="1"/>
  <c r="Z190" i="61"/>
  <c r="O23" i="62" s="1"/>
  <c r="X190" i="61"/>
  <c r="M23" i="62" s="1"/>
  <c r="W190" i="61"/>
  <c r="L23" i="62" s="1"/>
  <c r="V190" i="61"/>
  <c r="K23" i="62" s="1"/>
  <c r="T190" i="61"/>
  <c r="I23" i="62" s="1"/>
  <c r="S190" i="61"/>
  <c r="H23" i="62" s="1"/>
  <c r="R190" i="61"/>
  <c r="G23" i="62" s="1"/>
  <c r="O190" i="61"/>
  <c r="F23" i="62" s="1"/>
  <c r="N190" i="61"/>
  <c r="E23" i="62" s="1"/>
  <c r="M190" i="61"/>
  <c r="D23" i="62" s="1"/>
  <c r="K190" i="61"/>
  <c r="C23" i="62" s="1"/>
  <c r="AG189" i="61"/>
  <c r="AG190" i="61" s="1"/>
  <c r="V23" i="62" s="1"/>
  <c r="AC189" i="61"/>
  <c r="Y189" i="61"/>
  <c r="Y190" i="61" s="1"/>
  <c r="N23" i="62" s="1"/>
  <c r="U189" i="61"/>
  <c r="AF187" i="61"/>
  <c r="U22" i="62" s="1"/>
  <c r="AE187" i="61"/>
  <c r="T22" i="62" s="1"/>
  <c r="AD187" i="61"/>
  <c r="S22" i="62" s="1"/>
  <c r="AB187" i="61"/>
  <c r="Q22" i="62" s="1"/>
  <c r="AA187" i="61"/>
  <c r="P22" i="62" s="1"/>
  <c r="Z187" i="61"/>
  <c r="O22" i="62" s="1"/>
  <c r="X187" i="61"/>
  <c r="M22" i="62" s="1"/>
  <c r="W187" i="61"/>
  <c r="L22" i="62" s="1"/>
  <c r="V187" i="61"/>
  <c r="K22" i="62" s="1"/>
  <c r="T187" i="61"/>
  <c r="I22" i="62" s="1"/>
  <c r="S187" i="61"/>
  <c r="H22" i="62" s="1"/>
  <c r="R187" i="61"/>
  <c r="G22" i="62" s="1"/>
  <c r="O187" i="61"/>
  <c r="F22" i="62" s="1"/>
  <c r="N187" i="61"/>
  <c r="E22" i="62" s="1"/>
  <c r="M187" i="61"/>
  <c r="D22" i="62" s="1"/>
  <c r="K187" i="61"/>
  <c r="C22" i="62" s="1"/>
  <c r="J187" i="61"/>
  <c r="B22" i="62" s="1"/>
  <c r="AG186" i="61"/>
  <c r="AC186" i="61"/>
  <c r="Y186" i="61"/>
  <c r="U186" i="61"/>
  <c r="AG185" i="61"/>
  <c r="AC185" i="61"/>
  <c r="Y185" i="61"/>
  <c r="U185" i="61"/>
  <c r="AG184" i="61"/>
  <c r="AC184" i="61"/>
  <c r="Y184" i="61"/>
  <c r="U184" i="61"/>
  <c r="AG183" i="61"/>
  <c r="AC183" i="61"/>
  <c r="Y183" i="61"/>
  <c r="U183" i="61"/>
  <c r="AG182" i="61"/>
  <c r="AC182" i="61"/>
  <c r="Y182" i="61"/>
  <c r="U182" i="61"/>
  <c r="AG181" i="61"/>
  <c r="AC181" i="61"/>
  <c r="Y181" i="61"/>
  <c r="U181" i="61"/>
  <c r="AG180" i="61"/>
  <c r="AC180" i="61"/>
  <c r="Y180" i="61"/>
  <c r="U180" i="61"/>
  <c r="AG179" i="61"/>
  <c r="AC179" i="61"/>
  <c r="Y179" i="61"/>
  <c r="U179" i="61"/>
  <c r="AG178" i="61"/>
  <c r="AC178" i="61"/>
  <c r="Y178" i="61"/>
  <c r="U178" i="61"/>
  <c r="AG177" i="61"/>
  <c r="AG187" i="61" s="1"/>
  <c r="V22" i="62" s="1"/>
  <c r="AC177" i="61"/>
  <c r="Y177" i="61"/>
  <c r="Y187" i="61" s="1"/>
  <c r="N22" i="62" s="1"/>
  <c r="U177" i="61"/>
  <c r="AF175" i="61"/>
  <c r="U21" i="62" s="1"/>
  <c r="AE175" i="61"/>
  <c r="T21" i="62" s="1"/>
  <c r="AD175" i="61"/>
  <c r="S21" i="62" s="1"/>
  <c r="AB175" i="61"/>
  <c r="Q21" i="62" s="1"/>
  <c r="AA175" i="61"/>
  <c r="P21" i="62" s="1"/>
  <c r="Z175" i="61"/>
  <c r="O21" i="62" s="1"/>
  <c r="X175" i="61"/>
  <c r="M21" i="62" s="1"/>
  <c r="W175" i="61"/>
  <c r="L21" i="62" s="1"/>
  <c r="V175" i="61"/>
  <c r="K21" i="62" s="1"/>
  <c r="T175" i="61"/>
  <c r="I21" i="62" s="1"/>
  <c r="S175" i="61"/>
  <c r="H21" i="62" s="1"/>
  <c r="R175" i="61"/>
  <c r="G21" i="62" s="1"/>
  <c r="O175" i="61"/>
  <c r="F21" i="62" s="1"/>
  <c r="N175" i="61"/>
  <c r="E21" i="62" s="1"/>
  <c r="M175" i="61"/>
  <c r="D21" i="62" s="1"/>
  <c r="K175" i="61"/>
  <c r="C21" i="62" s="1"/>
  <c r="J175" i="61"/>
  <c r="B21" i="62" s="1"/>
  <c r="AG174" i="61"/>
  <c r="AC174" i="61"/>
  <c r="Y174" i="61"/>
  <c r="U174" i="61"/>
  <c r="AG173" i="61"/>
  <c r="AC173" i="61"/>
  <c r="Y173" i="61"/>
  <c r="U173" i="61"/>
  <c r="AG172" i="61"/>
  <c r="AC172" i="61"/>
  <c r="Y172" i="61"/>
  <c r="U172" i="61"/>
  <c r="AG171" i="61"/>
  <c r="AC171" i="61"/>
  <c r="Y171" i="61"/>
  <c r="U171" i="61"/>
  <c r="AG170" i="61"/>
  <c r="AC170" i="61"/>
  <c r="Y170" i="61"/>
  <c r="U170" i="61"/>
  <c r="AG169" i="61"/>
  <c r="AC169" i="61"/>
  <c r="Y169" i="61"/>
  <c r="U169" i="61"/>
  <c r="AG168" i="61"/>
  <c r="AC168" i="61"/>
  <c r="Y168" i="61"/>
  <c r="U168" i="61"/>
  <c r="AG167" i="61"/>
  <c r="AC167" i="61"/>
  <c r="Y167" i="61"/>
  <c r="U167" i="61"/>
  <c r="AG166" i="61"/>
  <c r="AC166" i="61"/>
  <c r="Y166" i="61"/>
  <c r="U166" i="61"/>
  <c r="AG165" i="61"/>
  <c r="AG175" i="61" s="1"/>
  <c r="V21" i="62" s="1"/>
  <c r="AC165" i="61"/>
  <c r="Y165" i="61"/>
  <c r="Y175" i="61" s="1"/>
  <c r="N21" i="62" s="1"/>
  <c r="U165" i="61"/>
  <c r="AF163" i="61"/>
  <c r="U20" i="62" s="1"/>
  <c r="AE163" i="61"/>
  <c r="T20" i="62" s="1"/>
  <c r="AD163" i="61"/>
  <c r="S20" i="62" s="1"/>
  <c r="AB163" i="61"/>
  <c r="Q20" i="62" s="1"/>
  <c r="AA163" i="61"/>
  <c r="P20" i="62" s="1"/>
  <c r="Z163" i="61"/>
  <c r="O20" i="62" s="1"/>
  <c r="X163" i="61"/>
  <c r="M20" i="62" s="1"/>
  <c r="W163" i="61"/>
  <c r="L20" i="62" s="1"/>
  <c r="V163" i="61"/>
  <c r="K20" i="62" s="1"/>
  <c r="T163" i="61"/>
  <c r="I20" i="62" s="1"/>
  <c r="S163" i="61"/>
  <c r="H20" i="62" s="1"/>
  <c r="R163" i="61"/>
  <c r="G20" i="62" s="1"/>
  <c r="O163" i="61"/>
  <c r="F20" i="62" s="1"/>
  <c r="N163" i="61"/>
  <c r="E20" i="62" s="1"/>
  <c r="M163" i="61"/>
  <c r="D20" i="62" s="1"/>
  <c r="K163" i="61"/>
  <c r="C20" i="62" s="1"/>
  <c r="J163" i="61"/>
  <c r="B20" i="62" s="1"/>
  <c r="AG162" i="61"/>
  <c r="AC162" i="61"/>
  <c r="Y162" i="61"/>
  <c r="U162" i="61"/>
  <c r="AG161" i="61"/>
  <c r="AC161" i="61"/>
  <c r="Y161" i="61"/>
  <c r="U161" i="61"/>
  <c r="AG160" i="61"/>
  <c r="AC160" i="61"/>
  <c r="Y160" i="61"/>
  <c r="U160" i="61"/>
  <c r="AG159" i="61"/>
  <c r="AC159" i="61"/>
  <c r="Y159" i="61"/>
  <c r="U159" i="61"/>
  <c r="AG158" i="61"/>
  <c r="AC158" i="61"/>
  <c r="Y158" i="61"/>
  <c r="U158" i="61"/>
  <c r="AG157" i="61"/>
  <c r="AC157" i="61"/>
  <c r="Y157" i="61"/>
  <c r="U157" i="61"/>
  <c r="AG156" i="61"/>
  <c r="AC156" i="61"/>
  <c r="Y156" i="61"/>
  <c r="U156" i="61"/>
  <c r="AG155" i="61"/>
  <c r="AC155" i="61"/>
  <c r="Y155" i="61"/>
  <c r="U155" i="61"/>
  <c r="AG154" i="61"/>
  <c r="AC154" i="61"/>
  <c r="Y154" i="61"/>
  <c r="U154" i="61"/>
  <c r="AG153" i="61"/>
  <c r="AG163" i="61" s="1"/>
  <c r="V20" i="62" s="1"/>
  <c r="AC153" i="61"/>
  <c r="Y153" i="61"/>
  <c r="Y163" i="61" s="1"/>
  <c r="N20" i="62" s="1"/>
  <c r="U153" i="61"/>
  <c r="AF151" i="61"/>
  <c r="U19" i="62" s="1"/>
  <c r="AE151" i="61"/>
  <c r="T19" i="62" s="1"/>
  <c r="AD151" i="61"/>
  <c r="S19" i="62" s="1"/>
  <c r="AB151" i="61"/>
  <c r="Q19" i="62" s="1"/>
  <c r="AA151" i="61"/>
  <c r="P19" i="62" s="1"/>
  <c r="Z151" i="61"/>
  <c r="O19" i="62" s="1"/>
  <c r="X151" i="61"/>
  <c r="M19" i="62" s="1"/>
  <c r="W151" i="61"/>
  <c r="L19" i="62" s="1"/>
  <c r="V151" i="61"/>
  <c r="K19" i="62" s="1"/>
  <c r="T151" i="61"/>
  <c r="I19" i="62" s="1"/>
  <c r="S151" i="61"/>
  <c r="H19" i="62" s="1"/>
  <c r="R151" i="61"/>
  <c r="G19" i="62" s="1"/>
  <c r="O151" i="61"/>
  <c r="F19" i="62" s="1"/>
  <c r="N151" i="61"/>
  <c r="E19" i="62" s="1"/>
  <c r="M151" i="61"/>
  <c r="D19" i="62" s="1"/>
  <c r="K151" i="61"/>
  <c r="C19" i="62" s="1"/>
  <c r="J151" i="61"/>
  <c r="B19" i="62" s="1"/>
  <c r="AG150" i="61"/>
  <c r="AC150" i="61"/>
  <c r="Y150" i="61"/>
  <c r="U150" i="61"/>
  <c r="AG149" i="61"/>
  <c r="AC149" i="61"/>
  <c r="Y149" i="61"/>
  <c r="U149" i="61"/>
  <c r="AG148" i="61"/>
  <c r="AC148" i="61"/>
  <c r="Y148" i="61"/>
  <c r="U148" i="61"/>
  <c r="AG147" i="61"/>
  <c r="AC147" i="61"/>
  <c r="Y147" i="61"/>
  <c r="U147" i="61"/>
  <c r="AG146" i="61"/>
  <c r="AC146" i="61"/>
  <c r="Y146" i="61"/>
  <c r="U146" i="61"/>
  <c r="AG145" i="61"/>
  <c r="AC145" i="61"/>
  <c r="Y145" i="61"/>
  <c r="U145" i="61"/>
  <c r="AG144" i="61"/>
  <c r="AC144" i="61"/>
  <c r="Y144" i="61"/>
  <c r="U144" i="61"/>
  <c r="AG143" i="61"/>
  <c r="AC143" i="61"/>
  <c r="Y143" i="61"/>
  <c r="U143" i="61"/>
  <c r="AG142" i="61"/>
  <c r="AC142" i="61"/>
  <c r="Y142" i="61"/>
  <c r="U142" i="61"/>
  <c r="AG141" i="61"/>
  <c r="AG151" i="61" s="1"/>
  <c r="V19" i="62" s="1"/>
  <c r="AC141" i="61"/>
  <c r="Y141" i="61"/>
  <c r="Y151" i="61" s="1"/>
  <c r="N19" i="62" s="1"/>
  <c r="U141" i="61"/>
  <c r="AF139" i="61"/>
  <c r="U18" i="62" s="1"/>
  <c r="AE139" i="61"/>
  <c r="T18" i="62" s="1"/>
  <c r="AD139" i="61"/>
  <c r="S18" i="62" s="1"/>
  <c r="AB139" i="61"/>
  <c r="Q18" i="62" s="1"/>
  <c r="AA139" i="61"/>
  <c r="P18" i="62" s="1"/>
  <c r="Z139" i="61"/>
  <c r="O18" i="62" s="1"/>
  <c r="X139" i="61"/>
  <c r="M18" i="62" s="1"/>
  <c r="W139" i="61"/>
  <c r="L18" i="62" s="1"/>
  <c r="V139" i="61"/>
  <c r="K18" i="62" s="1"/>
  <c r="T139" i="61"/>
  <c r="I18" i="62" s="1"/>
  <c r="S139" i="61"/>
  <c r="H18" i="62" s="1"/>
  <c r="R139" i="61"/>
  <c r="G18" i="62" s="1"/>
  <c r="O139" i="61"/>
  <c r="F18" i="62" s="1"/>
  <c r="N139" i="61"/>
  <c r="E18" i="62" s="1"/>
  <c r="M139" i="61"/>
  <c r="D18" i="62" s="1"/>
  <c r="AG138" i="61"/>
  <c r="AC138" i="61"/>
  <c r="Y138" i="61"/>
  <c r="U138" i="61"/>
  <c r="AG137" i="61"/>
  <c r="AC137" i="61"/>
  <c r="Y137" i="61"/>
  <c r="U137" i="61"/>
  <c r="AG136" i="61"/>
  <c r="AC136" i="61"/>
  <c r="Y136" i="61"/>
  <c r="U136" i="61"/>
  <c r="AG135" i="61"/>
  <c r="AC135" i="61"/>
  <c r="Y135" i="61"/>
  <c r="U135" i="61"/>
  <c r="AG134" i="61"/>
  <c r="AC134" i="61"/>
  <c r="Y134" i="61"/>
  <c r="U134" i="61"/>
  <c r="AG133" i="61"/>
  <c r="AC133" i="61"/>
  <c r="Y133" i="61"/>
  <c r="U133" i="61"/>
  <c r="AG132" i="61"/>
  <c r="AC132" i="61"/>
  <c r="Y132" i="61"/>
  <c r="U132" i="61"/>
  <c r="AG131" i="61"/>
  <c r="AC131" i="61"/>
  <c r="Y131" i="61"/>
  <c r="U131" i="61"/>
  <c r="AG130" i="61"/>
  <c r="AC130" i="61"/>
  <c r="Y130" i="61"/>
  <c r="U130" i="61"/>
  <c r="AG129" i="61"/>
  <c r="AG139" i="61" s="1"/>
  <c r="V18" i="62" s="1"/>
  <c r="AC129" i="61"/>
  <c r="Y129" i="61"/>
  <c r="Y139" i="61" s="1"/>
  <c r="N18" i="62" s="1"/>
  <c r="U129" i="61"/>
  <c r="AF127" i="61"/>
  <c r="U17" i="62" s="1"/>
  <c r="AE127" i="61"/>
  <c r="T17" i="62" s="1"/>
  <c r="AD127" i="61"/>
  <c r="S17" i="62" s="1"/>
  <c r="AB127" i="61"/>
  <c r="Q17" i="62" s="1"/>
  <c r="AA127" i="61"/>
  <c r="P17" i="62" s="1"/>
  <c r="Z127" i="61"/>
  <c r="O17" i="62" s="1"/>
  <c r="X127" i="61"/>
  <c r="M17" i="62" s="1"/>
  <c r="W127" i="61"/>
  <c r="L17" i="62" s="1"/>
  <c r="V127" i="61"/>
  <c r="K17" i="62" s="1"/>
  <c r="T127" i="61"/>
  <c r="I17" i="62" s="1"/>
  <c r="S127" i="61"/>
  <c r="H17" i="62" s="1"/>
  <c r="R127" i="61"/>
  <c r="G17" i="62" s="1"/>
  <c r="O127" i="61"/>
  <c r="F17" i="62" s="1"/>
  <c r="N127" i="61"/>
  <c r="E17" i="62" s="1"/>
  <c r="M127" i="61"/>
  <c r="D17" i="62" s="1"/>
  <c r="K127" i="61"/>
  <c r="C17" i="62" s="1"/>
  <c r="J127" i="61"/>
  <c r="B17" i="62" s="1"/>
  <c r="AG126" i="61"/>
  <c r="AC126" i="61"/>
  <c r="Y126" i="61"/>
  <c r="U126" i="61"/>
  <c r="AG125" i="61"/>
  <c r="AC125" i="61"/>
  <c r="Y125" i="61"/>
  <c r="U125" i="61"/>
  <c r="AG124" i="61"/>
  <c r="AC124" i="61"/>
  <c r="Y124" i="61"/>
  <c r="U124" i="61"/>
  <c r="AG123" i="61"/>
  <c r="AC123" i="61"/>
  <c r="Y123" i="61"/>
  <c r="U123" i="61"/>
  <c r="AG122" i="61"/>
  <c r="AC122" i="61"/>
  <c r="Y122" i="61"/>
  <c r="U122" i="61"/>
  <c r="AG121" i="61"/>
  <c r="AC121" i="61"/>
  <c r="Y121" i="61"/>
  <c r="U121" i="61"/>
  <c r="AG120" i="61"/>
  <c r="AC120" i="61"/>
  <c r="Y120" i="61"/>
  <c r="U120" i="61"/>
  <c r="AG119" i="61"/>
  <c r="AC119" i="61"/>
  <c r="Y119" i="61"/>
  <c r="U119" i="61"/>
  <c r="AG118" i="61"/>
  <c r="AC118" i="61"/>
  <c r="Y118" i="61"/>
  <c r="U118" i="61"/>
  <c r="AG117" i="61"/>
  <c r="AG127" i="61" s="1"/>
  <c r="V17" i="62" s="1"/>
  <c r="AC117" i="61"/>
  <c r="Y117" i="61"/>
  <c r="Y127" i="61" s="1"/>
  <c r="N17" i="62" s="1"/>
  <c r="U117" i="61"/>
  <c r="AF115" i="61"/>
  <c r="U16" i="62" s="1"/>
  <c r="AE115" i="61"/>
  <c r="T16" i="62" s="1"/>
  <c r="AD115" i="61"/>
  <c r="S16" i="62" s="1"/>
  <c r="AB115" i="61"/>
  <c r="Q16" i="62" s="1"/>
  <c r="AA115" i="61"/>
  <c r="P16" i="62" s="1"/>
  <c r="Z115" i="61"/>
  <c r="O16" i="62" s="1"/>
  <c r="X115" i="61"/>
  <c r="M16" i="62" s="1"/>
  <c r="W115" i="61"/>
  <c r="L16" i="62" s="1"/>
  <c r="V115" i="61"/>
  <c r="K16" i="62" s="1"/>
  <c r="T115" i="61"/>
  <c r="I16" i="62" s="1"/>
  <c r="S115" i="61"/>
  <c r="H16" i="62" s="1"/>
  <c r="R115" i="61"/>
  <c r="G16" i="62" s="1"/>
  <c r="O115" i="61"/>
  <c r="F16" i="62" s="1"/>
  <c r="N115" i="61"/>
  <c r="E16" i="62" s="1"/>
  <c r="M115" i="61"/>
  <c r="D16" i="62" s="1"/>
  <c r="K115" i="61"/>
  <c r="C16" i="62" s="1"/>
  <c r="J115" i="61"/>
  <c r="B16" i="62" s="1"/>
  <c r="AG114" i="61"/>
  <c r="AC114" i="61"/>
  <c r="Y114" i="61"/>
  <c r="U114" i="61"/>
  <c r="AG113" i="61"/>
  <c r="AC113" i="61"/>
  <c r="Y113" i="61"/>
  <c r="U113" i="61"/>
  <c r="AG112" i="61"/>
  <c r="AC112" i="61"/>
  <c r="Y112" i="61"/>
  <c r="U112" i="61"/>
  <c r="AG111" i="61"/>
  <c r="AC111" i="61"/>
  <c r="Y111" i="61"/>
  <c r="U111" i="61"/>
  <c r="AG110" i="61"/>
  <c r="AC110" i="61"/>
  <c r="Y110" i="61"/>
  <c r="U110" i="61"/>
  <c r="AG109" i="61"/>
  <c r="AC109" i="61"/>
  <c r="Y109" i="61"/>
  <c r="U109" i="61"/>
  <c r="AG108" i="61"/>
  <c r="AC108" i="61"/>
  <c r="Y108" i="61"/>
  <c r="U108" i="61"/>
  <c r="AG107" i="61"/>
  <c r="AC107" i="61"/>
  <c r="Y107" i="61"/>
  <c r="U107" i="61"/>
  <c r="AG106" i="61"/>
  <c r="AC106" i="61"/>
  <c r="Y106" i="61"/>
  <c r="U106" i="61"/>
  <c r="AG105" i="61"/>
  <c r="AG115" i="61" s="1"/>
  <c r="V16" i="62" s="1"/>
  <c r="AC105" i="61"/>
  <c r="Y105" i="61"/>
  <c r="Y115" i="61" s="1"/>
  <c r="N16" i="62" s="1"/>
  <c r="U105" i="61"/>
  <c r="AF103" i="61"/>
  <c r="U15" i="62" s="1"/>
  <c r="AE103" i="61"/>
  <c r="T15" i="62" s="1"/>
  <c r="AD103" i="61"/>
  <c r="S15" i="62" s="1"/>
  <c r="AB103" i="61"/>
  <c r="Q15" i="62" s="1"/>
  <c r="AA103" i="61"/>
  <c r="P15" i="62" s="1"/>
  <c r="Z103" i="61"/>
  <c r="O15" i="62" s="1"/>
  <c r="X103" i="61"/>
  <c r="M15" i="62" s="1"/>
  <c r="W103" i="61"/>
  <c r="L15" i="62" s="1"/>
  <c r="V103" i="61"/>
  <c r="K15" i="62" s="1"/>
  <c r="T103" i="61"/>
  <c r="I15" i="62" s="1"/>
  <c r="S103" i="61"/>
  <c r="H15" i="62" s="1"/>
  <c r="R103" i="61"/>
  <c r="G15" i="62" s="1"/>
  <c r="O103" i="61"/>
  <c r="F15" i="62" s="1"/>
  <c r="N103" i="61"/>
  <c r="E15" i="62" s="1"/>
  <c r="M103" i="61"/>
  <c r="D15" i="62" s="1"/>
  <c r="K103" i="61"/>
  <c r="C15" i="62" s="1"/>
  <c r="J103" i="61"/>
  <c r="B15" i="62" s="1"/>
  <c r="AG102" i="61"/>
  <c r="AC102" i="61"/>
  <c r="Y102" i="61"/>
  <c r="U102" i="61"/>
  <c r="AG101" i="61"/>
  <c r="AC101" i="61"/>
  <c r="Y101" i="61"/>
  <c r="U101" i="61"/>
  <c r="AG100" i="61"/>
  <c r="AC100" i="61"/>
  <c r="Y100" i="61"/>
  <c r="U100" i="61"/>
  <c r="AG99" i="61"/>
  <c r="AC99" i="61"/>
  <c r="Y99" i="61"/>
  <c r="U99" i="61"/>
  <c r="AG98" i="61"/>
  <c r="AC98" i="61"/>
  <c r="Y98" i="61"/>
  <c r="U98" i="61"/>
  <c r="AG97" i="61"/>
  <c r="AC97" i="61"/>
  <c r="Y97" i="61"/>
  <c r="U97" i="61"/>
  <c r="AG96" i="61"/>
  <c r="AC96" i="61"/>
  <c r="Y96" i="61"/>
  <c r="U96" i="61"/>
  <c r="AG95" i="61"/>
  <c r="AC95" i="61"/>
  <c r="Y95" i="61"/>
  <c r="U95" i="61"/>
  <c r="AG94" i="61"/>
  <c r="AC94" i="61"/>
  <c r="Y94" i="61"/>
  <c r="U94" i="61"/>
  <c r="AG93" i="61"/>
  <c r="AG103" i="61" s="1"/>
  <c r="V15" i="62" s="1"/>
  <c r="AC93" i="61"/>
  <c r="Y93" i="61"/>
  <c r="Y103" i="61" s="1"/>
  <c r="N15" i="62" s="1"/>
  <c r="U93" i="61"/>
  <c r="AF91" i="61"/>
  <c r="U14" i="62" s="1"/>
  <c r="AE91" i="61"/>
  <c r="T14" i="62" s="1"/>
  <c r="AD91" i="61"/>
  <c r="S14" i="62" s="1"/>
  <c r="AB91" i="61"/>
  <c r="Q14" i="62" s="1"/>
  <c r="AA91" i="61"/>
  <c r="P14" i="62" s="1"/>
  <c r="Z91" i="61"/>
  <c r="O14" i="62" s="1"/>
  <c r="X91" i="61"/>
  <c r="M14" i="62" s="1"/>
  <c r="W91" i="61"/>
  <c r="L14" i="62" s="1"/>
  <c r="V91" i="61"/>
  <c r="K14" i="62" s="1"/>
  <c r="T91" i="61"/>
  <c r="I14" i="62" s="1"/>
  <c r="S91" i="61"/>
  <c r="H14" i="62" s="1"/>
  <c r="R91" i="61"/>
  <c r="G14" i="62" s="1"/>
  <c r="O91" i="61"/>
  <c r="F14" i="62" s="1"/>
  <c r="N91" i="61"/>
  <c r="E14" i="62" s="1"/>
  <c r="M91" i="61"/>
  <c r="D14" i="62" s="1"/>
  <c r="K91" i="61"/>
  <c r="C14" i="62" s="1"/>
  <c r="J91" i="61"/>
  <c r="B14" i="62" s="1"/>
  <c r="AG90" i="61"/>
  <c r="AC90" i="61"/>
  <c r="Y90" i="61"/>
  <c r="U90" i="61"/>
  <c r="AG89" i="61"/>
  <c r="AC89" i="61"/>
  <c r="Y89" i="61"/>
  <c r="U89" i="61"/>
  <c r="AG88" i="61"/>
  <c r="AC88" i="61"/>
  <c r="Y88" i="61"/>
  <c r="U88" i="61"/>
  <c r="AG87" i="61"/>
  <c r="AC87" i="61"/>
  <c r="Y87" i="61"/>
  <c r="U87" i="61"/>
  <c r="AG86" i="61"/>
  <c r="AC86" i="61"/>
  <c r="Y86" i="61"/>
  <c r="U86" i="61"/>
  <c r="AG85" i="61"/>
  <c r="AC85" i="61"/>
  <c r="Y85" i="61"/>
  <c r="U85" i="61"/>
  <c r="AG84" i="61"/>
  <c r="AC84" i="61"/>
  <c r="Y84" i="61"/>
  <c r="U84" i="61"/>
  <c r="AG83" i="61"/>
  <c r="AC83" i="61"/>
  <c r="Y83" i="61"/>
  <c r="U83" i="61"/>
  <c r="AG82" i="61"/>
  <c r="AC82" i="61"/>
  <c r="Y82" i="61"/>
  <c r="U82" i="61"/>
  <c r="AG81" i="61"/>
  <c r="AG91" i="61" s="1"/>
  <c r="V14" i="62" s="1"/>
  <c r="AC81" i="61"/>
  <c r="Y81" i="61"/>
  <c r="Y91" i="61" s="1"/>
  <c r="N14" i="62" s="1"/>
  <c r="U81" i="61"/>
  <c r="AF79" i="61"/>
  <c r="U13" i="62" s="1"/>
  <c r="AE79" i="61"/>
  <c r="T13" i="62" s="1"/>
  <c r="AD79" i="61"/>
  <c r="S13" i="62" s="1"/>
  <c r="AB79" i="61"/>
  <c r="Q13" i="62" s="1"/>
  <c r="AA79" i="61"/>
  <c r="P13" i="62" s="1"/>
  <c r="Z79" i="61"/>
  <c r="O13" i="62" s="1"/>
  <c r="X79" i="61"/>
  <c r="M13" i="62" s="1"/>
  <c r="W79" i="61"/>
  <c r="L13" i="62" s="1"/>
  <c r="V79" i="61"/>
  <c r="K13" i="62" s="1"/>
  <c r="T79" i="61"/>
  <c r="I13" i="62" s="1"/>
  <c r="S79" i="61"/>
  <c r="H13" i="62" s="1"/>
  <c r="R79" i="61"/>
  <c r="G13" i="62" s="1"/>
  <c r="O79" i="61"/>
  <c r="F13" i="62" s="1"/>
  <c r="N79" i="61"/>
  <c r="E13" i="62" s="1"/>
  <c r="M79" i="61"/>
  <c r="D13" i="62" s="1"/>
  <c r="K79" i="61"/>
  <c r="C13" i="62" s="1"/>
  <c r="J79" i="61"/>
  <c r="B13" i="62" s="1"/>
  <c r="AG78" i="61"/>
  <c r="AC78" i="61"/>
  <c r="Y78" i="61"/>
  <c r="U78" i="61"/>
  <c r="AG77" i="61"/>
  <c r="AC77" i="61"/>
  <c r="Y77" i="61"/>
  <c r="U77" i="61"/>
  <c r="AG76" i="61"/>
  <c r="AC76" i="61"/>
  <c r="Y76" i="61"/>
  <c r="U76" i="61"/>
  <c r="AG75" i="61"/>
  <c r="AC75" i="61"/>
  <c r="Y75" i="61"/>
  <c r="U75" i="61"/>
  <c r="AG74" i="61"/>
  <c r="AC74" i="61"/>
  <c r="Y74" i="61"/>
  <c r="U74" i="61"/>
  <c r="AG73" i="61"/>
  <c r="AC73" i="61"/>
  <c r="Y73" i="61"/>
  <c r="U73" i="61"/>
  <c r="AG72" i="61"/>
  <c r="AC72" i="61"/>
  <c r="Y72" i="61"/>
  <c r="U72" i="61"/>
  <c r="AG71" i="61"/>
  <c r="AC71" i="61"/>
  <c r="Y71" i="61"/>
  <c r="U71" i="61"/>
  <c r="AG70" i="61"/>
  <c r="AC70" i="61"/>
  <c r="Y70" i="61"/>
  <c r="U70" i="61"/>
  <c r="AG69" i="61"/>
  <c r="AG79" i="61" s="1"/>
  <c r="V13" i="62" s="1"/>
  <c r="AC69" i="61"/>
  <c r="Y69" i="61"/>
  <c r="Y79" i="61" s="1"/>
  <c r="N13" i="62" s="1"/>
  <c r="U69" i="61"/>
  <c r="AF67" i="61"/>
  <c r="U12" i="62" s="1"/>
  <c r="AE67" i="61"/>
  <c r="T12" i="62" s="1"/>
  <c r="AD67" i="61"/>
  <c r="S12" i="62" s="1"/>
  <c r="AB67" i="61"/>
  <c r="Q12" i="62" s="1"/>
  <c r="AA67" i="61"/>
  <c r="P12" i="62" s="1"/>
  <c r="Z67" i="61"/>
  <c r="O12" i="62" s="1"/>
  <c r="X67" i="61"/>
  <c r="M12" i="62" s="1"/>
  <c r="W67" i="61"/>
  <c r="L12" i="62" s="1"/>
  <c r="V67" i="61"/>
  <c r="K12" i="62" s="1"/>
  <c r="T67" i="61"/>
  <c r="I12" i="62" s="1"/>
  <c r="S67" i="61"/>
  <c r="H12" i="62" s="1"/>
  <c r="R67" i="61"/>
  <c r="G12" i="62" s="1"/>
  <c r="O67" i="61"/>
  <c r="F12" i="62" s="1"/>
  <c r="N67" i="61"/>
  <c r="E12" i="62" s="1"/>
  <c r="M67" i="61"/>
  <c r="D12" i="62" s="1"/>
  <c r="K67" i="61"/>
  <c r="C12" i="62" s="1"/>
  <c r="J67" i="61"/>
  <c r="B12" i="62" s="1"/>
  <c r="AG66" i="61"/>
  <c r="AC66" i="61"/>
  <c r="Y66" i="61"/>
  <c r="U66" i="61"/>
  <c r="AG65" i="61"/>
  <c r="AC65" i="61"/>
  <c r="Y65" i="61"/>
  <c r="U65" i="61"/>
  <c r="AG64" i="61"/>
  <c r="AC64" i="61"/>
  <c r="Y64" i="61"/>
  <c r="U64" i="61"/>
  <c r="AG63" i="61"/>
  <c r="AC63" i="61"/>
  <c r="Y63" i="61"/>
  <c r="U63" i="61"/>
  <c r="AG62" i="61"/>
  <c r="AC62" i="61"/>
  <c r="Y62" i="61"/>
  <c r="U62" i="61"/>
  <c r="AG61" i="61"/>
  <c r="AC61" i="61"/>
  <c r="Y61" i="61"/>
  <c r="U61" i="61"/>
  <c r="AG60" i="61"/>
  <c r="AC60" i="61"/>
  <c r="Y60" i="61"/>
  <c r="U60" i="61"/>
  <c r="AG59" i="61"/>
  <c r="AC59" i="61"/>
  <c r="Y59" i="61"/>
  <c r="U59" i="61"/>
  <c r="AG58" i="61"/>
  <c r="AC58" i="61"/>
  <c r="Y58" i="61"/>
  <c r="U58" i="61"/>
  <c r="AG57" i="61"/>
  <c r="AG67" i="61" s="1"/>
  <c r="V12" i="62" s="1"/>
  <c r="AC57" i="61"/>
  <c r="Y57" i="61"/>
  <c r="Y67" i="61" s="1"/>
  <c r="N12" i="62" s="1"/>
  <c r="U57" i="61"/>
  <c r="AF55" i="61"/>
  <c r="U11" i="62" s="1"/>
  <c r="AE55" i="61"/>
  <c r="T11" i="62" s="1"/>
  <c r="AD55" i="61"/>
  <c r="S11" i="62" s="1"/>
  <c r="AB55" i="61"/>
  <c r="Q11" i="62" s="1"/>
  <c r="AA55" i="61"/>
  <c r="P11" i="62" s="1"/>
  <c r="Z55" i="61"/>
  <c r="O11" i="62" s="1"/>
  <c r="X55" i="61"/>
  <c r="M11" i="62" s="1"/>
  <c r="W55" i="61"/>
  <c r="L11" i="62" s="1"/>
  <c r="V55" i="61"/>
  <c r="K11" i="62" s="1"/>
  <c r="T55" i="61"/>
  <c r="I11" i="62" s="1"/>
  <c r="S55" i="61"/>
  <c r="H11" i="62" s="1"/>
  <c r="R55" i="61"/>
  <c r="G11" i="62" s="1"/>
  <c r="O55" i="61"/>
  <c r="F11" i="62" s="1"/>
  <c r="N55" i="61"/>
  <c r="E11" i="62" s="1"/>
  <c r="M55" i="61"/>
  <c r="D11" i="62" s="1"/>
  <c r="K55" i="61"/>
  <c r="C11" i="62" s="1"/>
  <c r="J55" i="61"/>
  <c r="B11" i="62" s="1"/>
  <c r="AG54" i="61"/>
  <c r="AC54" i="61"/>
  <c r="Y54" i="61"/>
  <c r="U54" i="61"/>
  <c r="AG53" i="61"/>
  <c r="AC53" i="61"/>
  <c r="Y53" i="61"/>
  <c r="U53" i="61"/>
  <c r="AG52" i="61"/>
  <c r="AC52" i="61"/>
  <c r="Y52" i="61"/>
  <c r="U52" i="61"/>
  <c r="AG51" i="61"/>
  <c r="AC51" i="61"/>
  <c r="Y51" i="61"/>
  <c r="U51" i="61"/>
  <c r="AG50" i="61"/>
  <c r="AC50" i="61"/>
  <c r="Y50" i="61"/>
  <c r="U50" i="61"/>
  <c r="AG49" i="61"/>
  <c r="AC49" i="61"/>
  <c r="Y49" i="61"/>
  <c r="U49" i="61"/>
  <c r="AG48" i="61"/>
  <c r="AC48" i="61"/>
  <c r="Y48" i="61"/>
  <c r="U48" i="61"/>
  <c r="AG47" i="61"/>
  <c r="AC47" i="61"/>
  <c r="Y47" i="61"/>
  <c r="U47" i="61"/>
  <c r="AG46" i="61"/>
  <c r="AC46" i="61"/>
  <c r="Y46" i="61"/>
  <c r="U46" i="61"/>
  <c r="AG45" i="61"/>
  <c r="AG55" i="61" s="1"/>
  <c r="V11" i="62" s="1"/>
  <c r="AC45" i="61"/>
  <c r="Y45" i="61"/>
  <c r="Y55" i="61" s="1"/>
  <c r="N11" i="62" s="1"/>
  <c r="U45" i="61"/>
  <c r="AF43" i="61"/>
  <c r="U10" i="62" s="1"/>
  <c r="AE43" i="61"/>
  <c r="T10" i="62" s="1"/>
  <c r="AD43" i="61"/>
  <c r="S10" i="62" s="1"/>
  <c r="AB43" i="61"/>
  <c r="Q10" i="62" s="1"/>
  <c r="AA43" i="61"/>
  <c r="P10" i="62" s="1"/>
  <c r="Z43" i="61"/>
  <c r="O10" i="62" s="1"/>
  <c r="X43" i="61"/>
  <c r="M10" i="62" s="1"/>
  <c r="W43" i="61"/>
  <c r="L10" i="62" s="1"/>
  <c r="V43" i="61"/>
  <c r="K10" i="62" s="1"/>
  <c r="T43" i="61"/>
  <c r="I10" i="62" s="1"/>
  <c r="S43" i="61"/>
  <c r="H10" i="62" s="1"/>
  <c r="R43" i="61"/>
  <c r="G10" i="62" s="1"/>
  <c r="O43" i="61"/>
  <c r="F10" i="62" s="1"/>
  <c r="N43" i="61"/>
  <c r="E10" i="62" s="1"/>
  <c r="M43" i="61"/>
  <c r="D10" i="62" s="1"/>
  <c r="K43" i="61"/>
  <c r="C10" i="62" s="1"/>
  <c r="J43" i="61"/>
  <c r="B10" i="62" s="1"/>
  <c r="AG42" i="61"/>
  <c r="AC42" i="61"/>
  <c r="Y42" i="61"/>
  <c r="U42" i="61"/>
  <c r="AG41" i="61"/>
  <c r="AC41" i="61"/>
  <c r="Y41" i="61"/>
  <c r="U41" i="61"/>
  <c r="AG40" i="61"/>
  <c r="AC40" i="61"/>
  <c r="Y40" i="61"/>
  <c r="U40" i="61"/>
  <c r="AG39" i="61"/>
  <c r="AC39" i="61"/>
  <c r="Y39" i="61"/>
  <c r="U39" i="61"/>
  <c r="AG38" i="61"/>
  <c r="AC38" i="61"/>
  <c r="Y38" i="61"/>
  <c r="U38" i="61"/>
  <c r="AG37" i="61"/>
  <c r="AC37" i="61"/>
  <c r="Y37" i="61"/>
  <c r="U37" i="61"/>
  <c r="AG36" i="61"/>
  <c r="AC36" i="61"/>
  <c r="Y36" i="61"/>
  <c r="U36" i="61"/>
  <c r="AG35" i="61"/>
  <c r="AC35" i="61"/>
  <c r="Y35" i="61"/>
  <c r="U35" i="61"/>
  <c r="AG34" i="61"/>
  <c r="AC34" i="61"/>
  <c r="Y34" i="61"/>
  <c r="U34" i="61"/>
  <c r="AG33" i="61"/>
  <c r="AG43" i="61" s="1"/>
  <c r="V10" i="62" s="1"/>
  <c r="AC33" i="61"/>
  <c r="Y33" i="61"/>
  <c r="Y43" i="61" s="1"/>
  <c r="N10" i="62" s="1"/>
  <c r="U33" i="61"/>
  <c r="AF31" i="61"/>
  <c r="U9" i="62" s="1"/>
  <c r="AE31" i="61"/>
  <c r="T9" i="62" s="1"/>
  <c r="AD31" i="61"/>
  <c r="S9" i="62" s="1"/>
  <c r="AB31" i="61"/>
  <c r="Q9" i="62" s="1"/>
  <c r="AA31" i="61"/>
  <c r="P9" i="62" s="1"/>
  <c r="Z31" i="61"/>
  <c r="O9" i="62" s="1"/>
  <c r="X31" i="61"/>
  <c r="M9" i="62" s="1"/>
  <c r="W31" i="61"/>
  <c r="L9" i="62" s="1"/>
  <c r="V31" i="61"/>
  <c r="K9" i="62" s="1"/>
  <c r="T31" i="61"/>
  <c r="I9" i="62" s="1"/>
  <c r="S31" i="61"/>
  <c r="H9" i="62" s="1"/>
  <c r="R31" i="61"/>
  <c r="G9" i="62" s="1"/>
  <c r="O31" i="61"/>
  <c r="F9" i="62" s="1"/>
  <c r="N31" i="61"/>
  <c r="E9" i="62" s="1"/>
  <c r="M31" i="61"/>
  <c r="D9" i="62" s="1"/>
  <c r="K31" i="61"/>
  <c r="C9" i="62" s="1"/>
  <c r="J31" i="61"/>
  <c r="B9" i="62" s="1"/>
  <c r="AG30" i="61"/>
  <c r="AC30" i="61"/>
  <c r="Y30" i="61"/>
  <c r="U30" i="61"/>
  <c r="AG29" i="61"/>
  <c r="AC29" i="61"/>
  <c r="Y29" i="61"/>
  <c r="U29" i="61"/>
  <c r="AG28" i="61"/>
  <c r="AC28" i="61"/>
  <c r="Y28" i="61"/>
  <c r="U28" i="61"/>
  <c r="AG27" i="61"/>
  <c r="AC27" i="61"/>
  <c r="Y27" i="61"/>
  <c r="U27" i="61"/>
  <c r="AG26" i="61"/>
  <c r="AC26" i="61"/>
  <c r="Y26" i="61"/>
  <c r="U26" i="61"/>
  <c r="AG25" i="61"/>
  <c r="AC25" i="61"/>
  <c r="Y25" i="61"/>
  <c r="U25" i="61"/>
  <c r="AG24" i="61"/>
  <c r="AC24" i="61"/>
  <c r="Y24" i="61"/>
  <c r="U24" i="61"/>
  <c r="AG23" i="61"/>
  <c r="AC23" i="61"/>
  <c r="Y23" i="61"/>
  <c r="U23" i="61"/>
  <c r="AG22" i="61"/>
  <c r="AC22" i="61"/>
  <c r="Y22" i="61"/>
  <c r="U22" i="61"/>
  <c r="AG21" i="61"/>
  <c r="AG31" i="61" s="1"/>
  <c r="V9" i="62" s="1"/>
  <c r="AC21" i="61"/>
  <c r="Y21" i="61"/>
  <c r="Y31" i="61" s="1"/>
  <c r="N9" i="62" s="1"/>
  <c r="U21" i="61"/>
  <c r="AF19" i="61"/>
  <c r="AE19" i="61"/>
  <c r="T8" i="62" s="1"/>
  <c r="AD19" i="61"/>
  <c r="AB19" i="61"/>
  <c r="Q8" i="62" s="1"/>
  <c r="AA19" i="61"/>
  <c r="P8" i="62" s="1"/>
  <c r="Z19" i="61"/>
  <c r="X19" i="61"/>
  <c r="W19" i="61"/>
  <c r="L8" i="62" s="1"/>
  <c r="V19" i="61"/>
  <c r="T19" i="61"/>
  <c r="I8" i="62" s="1"/>
  <c r="S19" i="61"/>
  <c r="H8" i="62" s="1"/>
  <c r="R19" i="61"/>
  <c r="O19" i="61"/>
  <c r="F8" i="62" s="1"/>
  <c r="N19" i="61"/>
  <c r="E8" i="62" s="1"/>
  <c r="M19" i="61"/>
  <c r="D8" i="62" s="1"/>
  <c r="K19" i="61"/>
  <c r="J19" i="61"/>
  <c r="B8" i="62" s="1"/>
  <c r="AG18" i="61"/>
  <c r="AC18" i="61"/>
  <c r="Y18" i="61"/>
  <c r="U18" i="61"/>
  <c r="AG17" i="61"/>
  <c r="AC17" i="61"/>
  <c r="Y17" i="61"/>
  <c r="U17" i="61"/>
  <c r="AG16" i="61"/>
  <c r="AC16" i="61"/>
  <c r="Y16" i="61"/>
  <c r="U16" i="61"/>
  <c r="AG15" i="61"/>
  <c r="AC15" i="61"/>
  <c r="Y15" i="61"/>
  <c r="U15" i="61"/>
  <c r="AG14" i="61"/>
  <c r="AC14" i="61"/>
  <c r="Y14" i="61"/>
  <c r="U14" i="61"/>
  <c r="AG13" i="61"/>
  <c r="AC13" i="61"/>
  <c r="Y13" i="61"/>
  <c r="U13" i="61"/>
  <c r="AG12" i="61"/>
  <c r="AC12" i="61"/>
  <c r="Y12" i="61"/>
  <c r="U12" i="61"/>
  <c r="AG11" i="61"/>
  <c r="AC11" i="61"/>
  <c r="Y11" i="61"/>
  <c r="U11" i="61"/>
  <c r="AG10" i="61"/>
  <c r="AC10" i="61"/>
  <c r="Y10" i="61"/>
  <c r="U10" i="61"/>
  <c r="AG9" i="61"/>
  <c r="AG19" i="61" s="1"/>
  <c r="V8" i="62" s="1"/>
  <c r="AC9" i="61"/>
  <c r="Y9" i="61"/>
  <c r="Y19" i="61" s="1"/>
  <c r="N8" i="62" s="1"/>
  <c r="U9" i="61"/>
  <c r="C18" i="60"/>
  <c r="B18" i="60"/>
  <c r="Y17" i="60"/>
  <c r="A5" i="60"/>
  <c r="A24" i="60" s="1"/>
  <c r="A3" i="60"/>
  <c r="A191" i="59"/>
  <c r="AF190" i="59"/>
  <c r="U23" i="60" s="1"/>
  <c r="AE190" i="59"/>
  <c r="T23" i="60" s="1"/>
  <c r="AD190" i="59"/>
  <c r="S23" i="60" s="1"/>
  <c r="AB190" i="59"/>
  <c r="Q23" i="60" s="1"/>
  <c r="AA190" i="59"/>
  <c r="P23" i="60" s="1"/>
  <c r="Z190" i="59"/>
  <c r="O23" i="60" s="1"/>
  <c r="X190" i="59"/>
  <c r="M23" i="60" s="1"/>
  <c r="W190" i="59"/>
  <c r="L23" i="60" s="1"/>
  <c r="V190" i="59"/>
  <c r="K23" i="60" s="1"/>
  <c r="T190" i="59"/>
  <c r="I23" i="60" s="1"/>
  <c r="S190" i="59"/>
  <c r="H23" i="60" s="1"/>
  <c r="R190" i="59"/>
  <c r="G23" i="60" s="1"/>
  <c r="O190" i="59"/>
  <c r="F23" i="60" s="1"/>
  <c r="N190" i="59"/>
  <c r="E23" i="60" s="1"/>
  <c r="M190" i="59"/>
  <c r="D23" i="60" s="1"/>
  <c r="K190" i="59"/>
  <c r="C23" i="60" s="1"/>
  <c r="AG189" i="59"/>
  <c r="AC189" i="59"/>
  <c r="Y189" i="59"/>
  <c r="U189" i="59"/>
  <c r="AF187" i="59"/>
  <c r="U22" i="60" s="1"/>
  <c r="AE187" i="59"/>
  <c r="T22" i="60" s="1"/>
  <c r="AD187" i="59"/>
  <c r="S22" i="60" s="1"/>
  <c r="AB187" i="59"/>
  <c r="Q22" i="60" s="1"/>
  <c r="AA187" i="59"/>
  <c r="P22" i="60" s="1"/>
  <c r="Z187" i="59"/>
  <c r="O22" i="60" s="1"/>
  <c r="X187" i="59"/>
  <c r="M22" i="60" s="1"/>
  <c r="W187" i="59"/>
  <c r="L22" i="60" s="1"/>
  <c r="V187" i="59"/>
  <c r="K22" i="60" s="1"/>
  <c r="T187" i="59"/>
  <c r="I22" i="60" s="1"/>
  <c r="S187" i="59"/>
  <c r="H22" i="60" s="1"/>
  <c r="R187" i="59"/>
  <c r="G22" i="60" s="1"/>
  <c r="O187" i="59"/>
  <c r="F22" i="60" s="1"/>
  <c r="N187" i="59"/>
  <c r="E22" i="60" s="1"/>
  <c r="M187" i="59"/>
  <c r="D22" i="60" s="1"/>
  <c r="K187" i="59"/>
  <c r="C22" i="60" s="1"/>
  <c r="J187" i="59"/>
  <c r="B22" i="60" s="1"/>
  <c r="AG186" i="59"/>
  <c r="AC186" i="59"/>
  <c r="Y186" i="59"/>
  <c r="U186" i="59"/>
  <c r="AG185" i="59"/>
  <c r="AC185" i="59"/>
  <c r="Y185" i="59"/>
  <c r="U185" i="59"/>
  <c r="AG184" i="59"/>
  <c r="AC184" i="59"/>
  <c r="Y184" i="59"/>
  <c r="U184" i="59"/>
  <c r="AG183" i="59"/>
  <c r="AC183" i="59"/>
  <c r="Y183" i="59"/>
  <c r="U183" i="59"/>
  <c r="AG182" i="59"/>
  <c r="AC182" i="59"/>
  <c r="Y182" i="59"/>
  <c r="U182" i="59"/>
  <c r="AG181" i="59"/>
  <c r="AC181" i="59"/>
  <c r="Y181" i="59"/>
  <c r="U181" i="59"/>
  <c r="AG180" i="59"/>
  <c r="AC180" i="59"/>
  <c r="Y180" i="59"/>
  <c r="U180" i="59"/>
  <c r="AG179" i="59"/>
  <c r="AC179" i="59"/>
  <c r="Y179" i="59"/>
  <c r="U179" i="59"/>
  <c r="AG178" i="59"/>
  <c r="AC178" i="59"/>
  <c r="Y178" i="59"/>
  <c r="U178" i="59"/>
  <c r="AG177" i="59"/>
  <c r="AC177" i="59"/>
  <c r="AC187" i="59" s="1"/>
  <c r="R22" i="60" s="1"/>
  <c r="Y177" i="59"/>
  <c r="U177" i="59"/>
  <c r="U187" i="59" s="1"/>
  <c r="J22" i="60" s="1"/>
  <c r="AF175" i="59"/>
  <c r="U21" i="60" s="1"/>
  <c r="AE175" i="59"/>
  <c r="T21" i="60" s="1"/>
  <c r="AD175" i="59"/>
  <c r="S21" i="60" s="1"/>
  <c r="AB175" i="59"/>
  <c r="Q21" i="60" s="1"/>
  <c r="AA175" i="59"/>
  <c r="P21" i="60" s="1"/>
  <c r="Z175" i="59"/>
  <c r="O21" i="60" s="1"/>
  <c r="X175" i="59"/>
  <c r="M21" i="60" s="1"/>
  <c r="W175" i="59"/>
  <c r="L21" i="60" s="1"/>
  <c r="V175" i="59"/>
  <c r="K21" i="60" s="1"/>
  <c r="T175" i="59"/>
  <c r="I21" i="60" s="1"/>
  <c r="S175" i="59"/>
  <c r="H21" i="60" s="1"/>
  <c r="R175" i="59"/>
  <c r="G21" i="60" s="1"/>
  <c r="O175" i="59"/>
  <c r="F21" i="60" s="1"/>
  <c r="N175" i="59"/>
  <c r="E21" i="60" s="1"/>
  <c r="M175" i="59"/>
  <c r="D21" i="60" s="1"/>
  <c r="K175" i="59"/>
  <c r="C21" i="60" s="1"/>
  <c r="J175" i="59"/>
  <c r="B21" i="60" s="1"/>
  <c r="AG174" i="59"/>
  <c r="AC174" i="59"/>
  <c r="Y174" i="59"/>
  <c r="U174" i="59"/>
  <c r="AG173" i="59"/>
  <c r="AC173" i="59"/>
  <c r="Y173" i="59"/>
  <c r="U173" i="59"/>
  <c r="AG172" i="59"/>
  <c r="AC172" i="59"/>
  <c r="Y172" i="59"/>
  <c r="U172" i="59"/>
  <c r="AG171" i="59"/>
  <c r="AC171" i="59"/>
  <c r="Y171" i="59"/>
  <c r="U171" i="59"/>
  <c r="AG170" i="59"/>
  <c r="AC170" i="59"/>
  <c r="Y170" i="59"/>
  <c r="U170" i="59"/>
  <c r="AG169" i="59"/>
  <c r="AC169" i="59"/>
  <c r="Y169" i="59"/>
  <c r="U169" i="59"/>
  <c r="AG168" i="59"/>
  <c r="AC168" i="59"/>
  <c r="Y168" i="59"/>
  <c r="U168" i="59"/>
  <c r="AG167" i="59"/>
  <c r="AC167" i="59"/>
  <c r="Y167" i="59"/>
  <c r="U167" i="59"/>
  <c r="AG166" i="59"/>
  <c r="AC166" i="59"/>
  <c r="Y166" i="59"/>
  <c r="U166" i="59"/>
  <c r="AG165" i="59"/>
  <c r="AC165" i="59"/>
  <c r="Y165" i="59"/>
  <c r="U165" i="59"/>
  <c r="AF163" i="59"/>
  <c r="U20" i="60" s="1"/>
  <c r="AE163" i="59"/>
  <c r="T20" i="60" s="1"/>
  <c r="AD163" i="59"/>
  <c r="S20" i="60" s="1"/>
  <c r="AB163" i="59"/>
  <c r="Q20" i="60" s="1"/>
  <c r="AA163" i="59"/>
  <c r="P20" i="60" s="1"/>
  <c r="Z163" i="59"/>
  <c r="O20" i="60" s="1"/>
  <c r="X163" i="59"/>
  <c r="M20" i="60" s="1"/>
  <c r="W163" i="59"/>
  <c r="L20" i="60" s="1"/>
  <c r="V163" i="59"/>
  <c r="K20" i="60" s="1"/>
  <c r="T163" i="59"/>
  <c r="I20" i="60" s="1"/>
  <c r="S163" i="59"/>
  <c r="H20" i="60" s="1"/>
  <c r="R163" i="59"/>
  <c r="G20" i="60" s="1"/>
  <c r="O163" i="59"/>
  <c r="F20" i="60" s="1"/>
  <c r="N163" i="59"/>
  <c r="E20" i="60" s="1"/>
  <c r="M163" i="59"/>
  <c r="D20" i="60" s="1"/>
  <c r="K163" i="59"/>
  <c r="C20" i="60" s="1"/>
  <c r="J163" i="59"/>
  <c r="B20" i="60" s="1"/>
  <c r="AG162" i="59"/>
  <c r="AC162" i="59"/>
  <c r="Y162" i="59"/>
  <c r="U162" i="59"/>
  <c r="AG161" i="59"/>
  <c r="AC161" i="59"/>
  <c r="Y161" i="59"/>
  <c r="U161" i="59"/>
  <c r="AG160" i="59"/>
  <c r="AC160" i="59"/>
  <c r="Y160" i="59"/>
  <c r="U160" i="59"/>
  <c r="AG159" i="59"/>
  <c r="AC159" i="59"/>
  <c r="Y159" i="59"/>
  <c r="U159" i="59"/>
  <c r="AG158" i="59"/>
  <c r="AC158" i="59"/>
  <c r="Y158" i="59"/>
  <c r="U158" i="59"/>
  <c r="AG157" i="59"/>
  <c r="AC157" i="59"/>
  <c r="Y157" i="59"/>
  <c r="U157" i="59"/>
  <c r="AG156" i="59"/>
  <c r="AC156" i="59"/>
  <c r="Y156" i="59"/>
  <c r="U156" i="59"/>
  <c r="AG155" i="59"/>
  <c r="AC155" i="59"/>
  <c r="Y155" i="59"/>
  <c r="U155" i="59"/>
  <c r="AG154" i="59"/>
  <c r="AC154" i="59"/>
  <c r="Y154" i="59"/>
  <c r="U154" i="59"/>
  <c r="AG153" i="59"/>
  <c r="AC153" i="59"/>
  <c r="AC163" i="59" s="1"/>
  <c r="R20" i="60" s="1"/>
  <c r="Y153" i="59"/>
  <c r="U153" i="59"/>
  <c r="U163" i="59" s="1"/>
  <c r="J20" i="60" s="1"/>
  <c r="AF151" i="59"/>
  <c r="U19" i="60" s="1"/>
  <c r="AE151" i="59"/>
  <c r="T19" i="60" s="1"/>
  <c r="AD151" i="59"/>
  <c r="S19" i="60" s="1"/>
  <c r="AB151" i="59"/>
  <c r="Q19" i="60" s="1"/>
  <c r="AA151" i="59"/>
  <c r="P19" i="60" s="1"/>
  <c r="Z151" i="59"/>
  <c r="O19" i="60" s="1"/>
  <c r="X151" i="59"/>
  <c r="M19" i="60" s="1"/>
  <c r="W151" i="59"/>
  <c r="L19" i="60" s="1"/>
  <c r="V151" i="59"/>
  <c r="K19" i="60" s="1"/>
  <c r="T151" i="59"/>
  <c r="I19" i="60" s="1"/>
  <c r="S151" i="59"/>
  <c r="H19" i="60" s="1"/>
  <c r="R151" i="59"/>
  <c r="G19" i="60" s="1"/>
  <c r="O151" i="59"/>
  <c r="F19" i="60" s="1"/>
  <c r="N151" i="59"/>
  <c r="E19" i="60" s="1"/>
  <c r="M151" i="59"/>
  <c r="D19" i="60" s="1"/>
  <c r="K151" i="59"/>
  <c r="C19" i="60" s="1"/>
  <c r="J151" i="59"/>
  <c r="B19" i="60" s="1"/>
  <c r="AG150" i="59"/>
  <c r="AC150" i="59"/>
  <c r="Y150" i="59"/>
  <c r="U150" i="59"/>
  <c r="AG149" i="59"/>
  <c r="AC149" i="59"/>
  <c r="Y149" i="59"/>
  <c r="U149" i="59"/>
  <c r="AG148" i="59"/>
  <c r="AC148" i="59"/>
  <c r="Y148" i="59"/>
  <c r="U148" i="59"/>
  <c r="AG147" i="59"/>
  <c r="AC147" i="59"/>
  <c r="Y147" i="59"/>
  <c r="U147" i="59"/>
  <c r="AG146" i="59"/>
  <c r="AC146" i="59"/>
  <c r="Y146" i="59"/>
  <c r="U146" i="59"/>
  <c r="AG145" i="59"/>
  <c r="AC145" i="59"/>
  <c r="Y145" i="59"/>
  <c r="U145" i="59"/>
  <c r="AG144" i="59"/>
  <c r="AC144" i="59"/>
  <c r="Y144" i="59"/>
  <c r="U144" i="59"/>
  <c r="AG143" i="59"/>
  <c r="AC143" i="59"/>
  <c r="Y143" i="59"/>
  <c r="U143" i="59"/>
  <c r="AG142" i="59"/>
  <c r="AC142" i="59"/>
  <c r="Y142" i="59"/>
  <c r="U142" i="59"/>
  <c r="AG141" i="59"/>
  <c r="AC141" i="59"/>
  <c r="Y141" i="59"/>
  <c r="U141" i="59"/>
  <c r="AF139" i="59"/>
  <c r="U18" i="60" s="1"/>
  <c r="AE139" i="59"/>
  <c r="T18" i="60" s="1"/>
  <c r="AD139" i="59"/>
  <c r="S18" i="60" s="1"/>
  <c r="AB139" i="59"/>
  <c r="Q18" i="60" s="1"/>
  <c r="AA139" i="59"/>
  <c r="P18" i="60" s="1"/>
  <c r="Z139" i="59"/>
  <c r="O18" i="60" s="1"/>
  <c r="X139" i="59"/>
  <c r="M18" i="60" s="1"/>
  <c r="W139" i="59"/>
  <c r="L18" i="60" s="1"/>
  <c r="V139" i="59"/>
  <c r="K18" i="60" s="1"/>
  <c r="T139" i="59"/>
  <c r="I18" i="60" s="1"/>
  <c r="S139" i="59"/>
  <c r="H18" i="60" s="1"/>
  <c r="R139" i="59"/>
  <c r="G18" i="60" s="1"/>
  <c r="O139" i="59"/>
  <c r="F18" i="60" s="1"/>
  <c r="N139" i="59"/>
  <c r="E18" i="60" s="1"/>
  <c r="M139" i="59"/>
  <c r="D18" i="60" s="1"/>
  <c r="AG138" i="59"/>
  <c r="AC138" i="59"/>
  <c r="Y138" i="59"/>
  <c r="U138" i="59"/>
  <c r="AG137" i="59"/>
  <c r="AC137" i="59"/>
  <c r="Y137" i="59"/>
  <c r="U137" i="59"/>
  <c r="AG136" i="59"/>
  <c r="AC136" i="59"/>
  <c r="Y136" i="59"/>
  <c r="U136" i="59"/>
  <c r="AG135" i="59"/>
  <c r="AC135" i="59"/>
  <c r="Y135" i="59"/>
  <c r="U135" i="59"/>
  <c r="AG134" i="59"/>
  <c r="AC134" i="59"/>
  <c r="Y134" i="59"/>
  <c r="U134" i="59"/>
  <c r="AG133" i="59"/>
  <c r="AC133" i="59"/>
  <c r="Y133" i="59"/>
  <c r="U133" i="59"/>
  <c r="AG132" i="59"/>
  <c r="AC132" i="59"/>
  <c r="Y132" i="59"/>
  <c r="U132" i="59"/>
  <c r="AG131" i="59"/>
  <c r="AC131" i="59"/>
  <c r="Y131" i="59"/>
  <c r="U131" i="59"/>
  <c r="AG130" i="59"/>
  <c r="AC130" i="59"/>
  <c r="Y130" i="59"/>
  <c r="U130" i="59"/>
  <c r="AG129" i="59"/>
  <c r="AC129" i="59"/>
  <c r="AC139" i="59" s="1"/>
  <c r="R18" i="60" s="1"/>
  <c r="Y129" i="59"/>
  <c r="U129" i="59"/>
  <c r="U139" i="59" s="1"/>
  <c r="J18" i="60" s="1"/>
  <c r="AF127" i="59"/>
  <c r="U17" i="60" s="1"/>
  <c r="AE127" i="59"/>
  <c r="T17" i="60" s="1"/>
  <c r="AD127" i="59"/>
  <c r="S17" i="60" s="1"/>
  <c r="AB127" i="59"/>
  <c r="Q17" i="60" s="1"/>
  <c r="AA127" i="59"/>
  <c r="P17" i="60" s="1"/>
  <c r="Z127" i="59"/>
  <c r="O17" i="60" s="1"/>
  <c r="X127" i="59"/>
  <c r="M17" i="60" s="1"/>
  <c r="W127" i="59"/>
  <c r="L17" i="60" s="1"/>
  <c r="V127" i="59"/>
  <c r="K17" i="60" s="1"/>
  <c r="T127" i="59"/>
  <c r="I17" i="60" s="1"/>
  <c r="S127" i="59"/>
  <c r="H17" i="60" s="1"/>
  <c r="R127" i="59"/>
  <c r="G17" i="60" s="1"/>
  <c r="O127" i="59"/>
  <c r="F17" i="60" s="1"/>
  <c r="N127" i="59"/>
  <c r="E17" i="60" s="1"/>
  <c r="M127" i="59"/>
  <c r="D17" i="60" s="1"/>
  <c r="K127" i="59"/>
  <c r="C17" i="60" s="1"/>
  <c r="J127" i="59"/>
  <c r="B17" i="60" s="1"/>
  <c r="AG126" i="59"/>
  <c r="AC126" i="59"/>
  <c r="Y126" i="59"/>
  <c r="U126" i="59"/>
  <c r="AG125" i="59"/>
  <c r="AC125" i="59"/>
  <c r="Y125" i="59"/>
  <c r="U125" i="59"/>
  <c r="AG124" i="59"/>
  <c r="AC124" i="59"/>
  <c r="Y124" i="59"/>
  <c r="U124" i="59"/>
  <c r="AG123" i="59"/>
  <c r="AC123" i="59"/>
  <c r="Y123" i="59"/>
  <c r="U123" i="59"/>
  <c r="AG122" i="59"/>
  <c r="AC122" i="59"/>
  <c r="Y122" i="59"/>
  <c r="U122" i="59"/>
  <c r="AG121" i="59"/>
  <c r="AC121" i="59"/>
  <c r="Y121" i="59"/>
  <c r="U121" i="59"/>
  <c r="AG120" i="59"/>
  <c r="AC120" i="59"/>
  <c r="Y120" i="59"/>
  <c r="U120" i="59"/>
  <c r="AG119" i="59"/>
  <c r="AC119" i="59"/>
  <c r="Y119" i="59"/>
  <c r="U119" i="59"/>
  <c r="AG118" i="59"/>
  <c r="AC118" i="59"/>
  <c r="Y118" i="59"/>
  <c r="U118" i="59"/>
  <c r="AG117" i="59"/>
  <c r="AC117" i="59"/>
  <c r="Y117" i="59"/>
  <c r="U117" i="59"/>
  <c r="AF115" i="59"/>
  <c r="U16" i="60" s="1"/>
  <c r="AE115" i="59"/>
  <c r="T16" i="60" s="1"/>
  <c r="AD115" i="59"/>
  <c r="S16" i="60" s="1"/>
  <c r="AB115" i="59"/>
  <c r="Q16" i="60" s="1"/>
  <c r="AA115" i="59"/>
  <c r="P16" i="60" s="1"/>
  <c r="Z115" i="59"/>
  <c r="O16" i="60" s="1"/>
  <c r="X115" i="59"/>
  <c r="M16" i="60" s="1"/>
  <c r="W115" i="59"/>
  <c r="L16" i="60" s="1"/>
  <c r="V115" i="59"/>
  <c r="K16" i="60" s="1"/>
  <c r="T115" i="59"/>
  <c r="I16" i="60" s="1"/>
  <c r="S115" i="59"/>
  <c r="H16" i="60" s="1"/>
  <c r="R115" i="59"/>
  <c r="G16" i="60" s="1"/>
  <c r="O115" i="59"/>
  <c r="F16" i="60" s="1"/>
  <c r="N115" i="59"/>
  <c r="E16" i="60" s="1"/>
  <c r="M115" i="59"/>
  <c r="D16" i="60" s="1"/>
  <c r="K115" i="59"/>
  <c r="C16" i="60" s="1"/>
  <c r="J115" i="59"/>
  <c r="B16" i="60" s="1"/>
  <c r="AG114" i="59"/>
  <c r="AC114" i="59"/>
  <c r="Y114" i="59"/>
  <c r="U114" i="59"/>
  <c r="AG113" i="59"/>
  <c r="AC113" i="59"/>
  <c r="Y113" i="59"/>
  <c r="U113" i="59"/>
  <c r="AG112" i="59"/>
  <c r="AC112" i="59"/>
  <c r="Y112" i="59"/>
  <c r="U112" i="59"/>
  <c r="AG111" i="59"/>
  <c r="AC111" i="59"/>
  <c r="Y111" i="59"/>
  <c r="U111" i="59"/>
  <c r="AG110" i="59"/>
  <c r="AC110" i="59"/>
  <c r="Y110" i="59"/>
  <c r="U110" i="59"/>
  <c r="AG109" i="59"/>
  <c r="AC109" i="59"/>
  <c r="Y109" i="59"/>
  <c r="U109" i="59"/>
  <c r="AG108" i="59"/>
  <c r="AC108" i="59"/>
  <c r="Y108" i="59"/>
  <c r="U108" i="59"/>
  <c r="AG107" i="59"/>
  <c r="AC107" i="59"/>
  <c r="Y107" i="59"/>
  <c r="U107" i="59"/>
  <c r="AG106" i="59"/>
  <c r="AC106" i="59"/>
  <c r="Y106" i="59"/>
  <c r="U106" i="59"/>
  <c r="AG105" i="59"/>
  <c r="AC105" i="59"/>
  <c r="AC115" i="59" s="1"/>
  <c r="R16" i="60" s="1"/>
  <c r="Y105" i="59"/>
  <c r="U105" i="59"/>
  <c r="U115" i="59" s="1"/>
  <c r="J16" i="60" s="1"/>
  <c r="AF103" i="59"/>
  <c r="U15" i="60" s="1"/>
  <c r="AE103" i="59"/>
  <c r="T15" i="60" s="1"/>
  <c r="AD103" i="59"/>
  <c r="S15" i="60" s="1"/>
  <c r="AB103" i="59"/>
  <c r="Q15" i="60" s="1"/>
  <c r="AA103" i="59"/>
  <c r="P15" i="60" s="1"/>
  <c r="Z103" i="59"/>
  <c r="O15" i="60" s="1"/>
  <c r="X103" i="59"/>
  <c r="M15" i="60" s="1"/>
  <c r="W103" i="59"/>
  <c r="L15" i="60" s="1"/>
  <c r="V103" i="59"/>
  <c r="K15" i="60" s="1"/>
  <c r="T103" i="59"/>
  <c r="I15" i="60" s="1"/>
  <c r="S103" i="59"/>
  <c r="H15" i="60" s="1"/>
  <c r="R103" i="59"/>
  <c r="G15" i="60" s="1"/>
  <c r="O103" i="59"/>
  <c r="F15" i="60" s="1"/>
  <c r="N103" i="59"/>
  <c r="E15" i="60" s="1"/>
  <c r="M103" i="59"/>
  <c r="D15" i="60" s="1"/>
  <c r="K103" i="59"/>
  <c r="C15" i="60" s="1"/>
  <c r="J103" i="59"/>
  <c r="B15" i="60" s="1"/>
  <c r="AG102" i="59"/>
  <c r="AC102" i="59"/>
  <c r="Y102" i="59"/>
  <c r="U102" i="59"/>
  <c r="AG101" i="59"/>
  <c r="AC101" i="59"/>
  <c r="Y101" i="59"/>
  <c r="U101" i="59"/>
  <c r="AG100" i="59"/>
  <c r="AC100" i="59"/>
  <c r="Y100" i="59"/>
  <c r="U100" i="59"/>
  <c r="AG99" i="59"/>
  <c r="AC99" i="59"/>
  <c r="Y99" i="59"/>
  <c r="U99" i="59"/>
  <c r="AG98" i="59"/>
  <c r="AC98" i="59"/>
  <c r="Y98" i="59"/>
  <c r="U98" i="59"/>
  <c r="AG97" i="59"/>
  <c r="AC97" i="59"/>
  <c r="Y97" i="59"/>
  <c r="U97" i="59"/>
  <c r="AG96" i="59"/>
  <c r="AC96" i="59"/>
  <c r="Y96" i="59"/>
  <c r="U96" i="59"/>
  <c r="AG95" i="59"/>
  <c r="AC95" i="59"/>
  <c r="Y95" i="59"/>
  <c r="U95" i="59"/>
  <c r="AG94" i="59"/>
  <c r="AC94" i="59"/>
  <c r="Y94" i="59"/>
  <c r="U94" i="59"/>
  <c r="AG93" i="59"/>
  <c r="AC93" i="59"/>
  <c r="Y93" i="59"/>
  <c r="U93" i="59"/>
  <c r="AF91" i="59"/>
  <c r="U14" i="60" s="1"/>
  <c r="AE91" i="59"/>
  <c r="T14" i="60" s="1"/>
  <c r="AD91" i="59"/>
  <c r="S14" i="60" s="1"/>
  <c r="AB91" i="59"/>
  <c r="Q14" i="60" s="1"/>
  <c r="AA91" i="59"/>
  <c r="P14" i="60" s="1"/>
  <c r="Z91" i="59"/>
  <c r="O14" i="60" s="1"/>
  <c r="X91" i="59"/>
  <c r="M14" i="60" s="1"/>
  <c r="W91" i="59"/>
  <c r="L14" i="60" s="1"/>
  <c r="V91" i="59"/>
  <c r="K14" i="60" s="1"/>
  <c r="T91" i="59"/>
  <c r="I14" i="60" s="1"/>
  <c r="S91" i="59"/>
  <c r="H14" i="60" s="1"/>
  <c r="R91" i="59"/>
  <c r="G14" i="60" s="1"/>
  <c r="O91" i="59"/>
  <c r="F14" i="60" s="1"/>
  <c r="N91" i="59"/>
  <c r="E14" i="60" s="1"/>
  <c r="M91" i="59"/>
  <c r="D14" i="60" s="1"/>
  <c r="K91" i="59"/>
  <c r="C14" i="60" s="1"/>
  <c r="J91" i="59"/>
  <c r="B14" i="60" s="1"/>
  <c r="AG90" i="59"/>
  <c r="AC90" i="59"/>
  <c r="Y90" i="59"/>
  <c r="U90" i="59"/>
  <c r="AG89" i="59"/>
  <c r="AC89" i="59"/>
  <c r="Y89" i="59"/>
  <c r="U89" i="59"/>
  <c r="AG88" i="59"/>
  <c r="AC88" i="59"/>
  <c r="Y88" i="59"/>
  <c r="U88" i="59"/>
  <c r="AG87" i="59"/>
  <c r="AC87" i="59"/>
  <c r="Y87" i="59"/>
  <c r="U87" i="59"/>
  <c r="AG86" i="59"/>
  <c r="AC86" i="59"/>
  <c r="Y86" i="59"/>
  <c r="U86" i="59"/>
  <c r="AG85" i="59"/>
  <c r="AC85" i="59"/>
  <c r="Y85" i="59"/>
  <c r="U85" i="59"/>
  <c r="AG84" i="59"/>
  <c r="AC84" i="59"/>
  <c r="Y84" i="59"/>
  <c r="U84" i="59"/>
  <c r="AG83" i="59"/>
  <c r="AC83" i="59"/>
  <c r="Y83" i="59"/>
  <c r="U83" i="59"/>
  <c r="AG82" i="59"/>
  <c r="AC82" i="59"/>
  <c r="Y82" i="59"/>
  <c r="U82" i="59"/>
  <c r="AG81" i="59"/>
  <c r="AC81" i="59"/>
  <c r="AC91" i="59" s="1"/>
  <c r="R14" i="60" s="1"/>
  <c r="Y81" i="59"/>
  <c r="U81" i="59"/>
  <c r="U91" i="59" s="1"/>
  <c r="J14" i="60" s="1"/>
  <c r="AF79" i="59"/>
  <c r="U13" i="60" s="1"/>
  <c r="AE79" i="59"/>
  <c r="T13" i="60" s="1"/>
  <c r="AD79" i="59"/>
  <c r="S13" i="60" s="1"/>
  <c r="AB79" i="59"/>
  <c r="Q13" i="60" s="1"/>
  <c r="AA79" i="59"/>
  <c r="P13" i="60" s="1"/>
  <c r="Z79" i="59"/>
  <c r="O13" i="60" s="1"/>
  <c r="X79" i="59"/>
  <c r="M13" i="60" s="1"/>
  <c r="W79" i="59"/>
  <c r="L13" i="60" s="1"/>
  <c r="V79" i="59"/>
  <c r="K13" i="60" s="1"/>
  <c r="T79" i="59"/>
  <c r="I13" i="60" s="1"/>
  <c r="S79" i="59"/>
  <c r="H13" i="60" s="1"/>
  <c r="R79" i="59"/>
  <c r="G13" i="60" s="1"/>
  <c r="O79" i="59"/>
  <c r="F13" i="60" s="1"/>
  <c r="N79" i="59"/>
  <c r="E13" i="60" s="1"/>
  <c r="M79" i="59"/>
  <c r="D13" i="60" s="1"/>
  <c r="K79" i="59"/>
  <c r="C13" i="60" s="1"/>
  <c r="J79" i="59"/>
  <c r="B13" i="60" s="1"/>
  <c r="AG78" i="59"/>
  <c r="AC78" i="59"/>
  <c r="Y78" i="59"/>
  <c r="U78" i="59"/>
  <c r="AG77" i="59"/>
  <c r="AC77" i="59"/>
  <c r="Y77" i="59"/>
  <c r="U77" i="59"/>
  <c r="AG76" i="59"/>
  <c r="AC76" i="59"/>
  <c r="Y76" i="59"/>
  <c r="U76" i="59"/>
  <c r="AG75" i="59"/>
  <c r="AC75" i="59"/>
  <c r="Y75" i="59"/>
  <c r="U75" i="59"/>
  <c r="AG74" i="59"/>
  <c r="AC74" i="59"/>
  <c r="Y74" i="59"/>
  <c r="U74" i="59"/>
  <c r="AG73" i="59"/>
  <c r="AC73" i="59"/>
  <c r="Y73" i="59"/>
  <c r="U73" i="59"/>
  <c r="AG72" i="59"/>
  <c r="AC72" i="59"/>
  <c r="Y72" i="59"/>
  <c r="U72" i="59"/>
  <c r="AG71" i="59"/>
  <c r="AC71" i="59"/>
  <c r="Y71" i="59"/>
  <c r="U71" i="59"/>
  <c r="AG70" i="59"/>
  <c r="AC70" i="59"/>
  <c r="Y70" i="59"/>
  <c r="U70" i="59"/>
  <c r="AG69" i="59"/>
  <c r="AC69" i="59"/>
  <c r="Y69" i="59"/>
  <c r="U69" i="59"/>
  <c r="AF67" i="59"/>
  <c r="U12" i="60" s="1"/>
  <c r="AE67" i="59"/>
  <c r="T12" i="60" s="1"/>
  <c r="AD67" i="59"/>
  <c r="S12" i="60" s="1"/>
  <c r="AB67" i="59"/>
  <c r="Q12" i="60" s="1"/>
  <c r="AA67" i="59"/>
  <c r="P12" i="60" s="1"/>
  <c r="Z67" i="59"/>
  <c r="O12" i="60" s="1"/>
  <c r="X67" i="59"/>
  <c r="M12" i="60" s="1"/>
  <c r="W67" i="59"/>
  <c r="L12" i="60" s="1"/>
  <c r="V67" i="59"/>
  <c r="K12" i="60" s="1"/>
  <c r="T67" i="59"/>
  <c r="I12" i="60" s="1"/>
  <c r="S67" i="59"/>
  <c r="H12" i="60" s="1"/>
  <c r="R67" i="59"/>
  <c r="G12" i="60" s="1"/>
  <c r="O67" i="59"/>
  <c r="F12" i="60" s="1"/>
  <c r="N67" i="59"/>
  <c r="E12" i="60" s="1"/>
  <c r="M67" i="59"/>
  <c r="D12" i="60" s="1"/>
  <c r="K67" i="59"/>
  <c r="C12" i="60" s="1"/>
  <c r="J67" i="59"/>
  <c r="B12" i="60" s="1"/>
  <c r="AG66" i="59"/>
  <c r="AC66" i="59"/>
  <c r="Y66" i="59"/>
  <c r="U66" i="59"/>
  <c r="AG65" i="59"/>
  <c r="AC65" i="59"/>
  <c r="Y65" i="59"/>
  <c r="U65" i="59"/>
  <c r="AG64" i="59"/>
  <c r="AC64" i="59"/>
  <c r="Y64" i="59"/>
  <c r="U64" i="59"/>
  <c r="AG63" i="59"/>
  <c r="AC63" i="59"/>
  <c r="Y63" i="59"/>
  <c r="U63" i="59"/>
  <c r="AG62" i="59"/>
  <c r="AC62" i="59"/>
  <c r="Y62" i="59"/>
  <c r="U62" i="59"/>
  <c r="AG61" i="59"/>
  <c r="AC61" i="59"/>
  <c r="Y61" i="59"/>
  <c r="U61" i="59"/>
  <c r="AG60" i="59"/>
  <c r="AC60" i="59"/>
  <c r="Y60" i="59"/>
  <c r="U60" i="59"/>
  <c r="AG59" i="59"/>
  <c r="AC59" i="59"/>
  <c r="Y59" i="59"/>
  <c r="U59" i="59"/>
  <c r="AG58" i="59"/>
  <c r="AC58" i="59"/>
  <c r="Y58" i="59"/>
  <c r="U58" i="59"/>
  <c r="AG57" i="59"/>
  <c r="AC57" i="59"/>
  <c r="AC67" i="59" s="1"/>
  <c r="R12" i="60" s="1"/>
  <c r="Y57" i="59"/>
  <c r="U57" i="59"/>
  <c r="U67" i="59" s="1"/>
  <c r="J12" i="60" s="1"/>
  <c r="AF55" i="59"/>
  <c r="U11" i="60" s="1"/>
  <c r="AE55" i="59"/>
  <c r="T11" i="60" s="1"/>
  <c r="AD55" i="59"/>
  <c r="S11" i="60" s="1"/>
  <c r="AB55" i="59"/>
  <c r="Q11" i="60" s="1"/>
  <c r="AA55" i="59"/>
  <c r="P11" i="60" s="1"/>
  <c r="Z55" i="59"/>
  <c r="O11" i="60" s="1"/>
  <c r="X55" i="59"/>
  <c r="M11" i="60" s="1"/>
  <c r="W55" i="59"/>
  <c r="L11" i="60" s="1"/>
  <c r="V55" i="59"/>
  <c r="K11" i="60" s="1"/>
  <c r="T55" i="59"/>
  <c r="I11" i="60" s="1"/>
  <c r="S55" i="59"/>
  <c r="H11" i="60" s="1"/>
  <c r="R55" i="59"/>
  <c r="G11" i="60" s="1"/>
  <c r="O55" i="59"/>
  <c r="F11" i="60" s="1"/>
  <c r="N55" i="59"/>
  <c r="E11" i="60" s="1"/>
  <c r="M55" i="59"/>
  <c r="D11" i="60" s="1"/>
  <c r="K55" i="59"/>
  <c r="C11" i="60" s="1"/>
  <c r="J55" i="59"/>
  <c r="B11" i="60" s="1"/>
  <c r="AG54" i="59"/>
  <c r="AC54" i="59"/>
  <c r="Y54" i="59"/>
  <c r="U54" i="59"/>
  <c r="AG53" i="59"/>
  <c r="AC53" i="59"/>
  <c r="Y53" i="59"/>
  <c r="U53" i="59"/>
  <c r="AG52" i="59"/>
  <c r="AC52" i="59"/>
  <c r="Y52" i="59"/>
  <c r="U52" i="59"/>
  <c r="AG51" i="59"/>
  <c r="AC51" i="59"/>
  <c r="Y51" i="59"/>
  <c r="U51" i="59"/>
  <c r="AG50" i="59"/>
  <c r="AC50" i="59"/>
  <c r="Y50" i="59"/>
  <c r="U50" i="59"/>
  <c r="AG49" i="59"/>
  <c r="AC49" i="59"/>
  <c r="Y49" i="59"/>
  <c r="U49" i="59"/>
  <c r="AG48" i="59"/>
  <c r="AC48" i="59"/>
  <c r="Y48" i="59"/>
  <c r="U48" i="59"/>
  <c r="AG47" i="59"/>
  <c r="AC47" i="59"/>
  <c r="Y47" i="59"/>
  <c r="U47" i="59"/>
  <c r="AG46" i="59"/>
  <c r="AC46" i="59"/>
  <c r="Y46" i="59"/>
  <c r="U46" i="59"/>
  <c r="AG45" i="59"/>
  <c r="AC45" i="59"/>
  <c r="Y45" i="59"/>
  <c r="U45" i="59"/>
  <c r="AF43" i="59"/>
  <c r="U10" i="60" s="1"/>
  <c r="AE43" i="59"/>
  <c r="T10" i="60" s="1"/>
  <c r="AD43" i="59"/>
  <c r="S10" i="60" s="1"/>
  <c r="AB43" i="59"/>
  <c r="Q10" i="60" s="1"/>
  <c r="AA43" i="59"/>
  <c r="P10" i="60" s="1"/>
  <c r="Z43" i="59"/>
  <c r="O10" i="60" s="1"/>
  <c r="X43" i="59"/>
  <c r="M10" i="60" s="1"/>
  <c r="W43" i="59"/>
  <c r="L10" i="60" s="1"/>
  <c r="V43" i="59"/>
  <c r="K10" i="60" s="1"/>
  <c r="T43" i="59"/>
  <c r="I10" i="60" s="1"/>
  <c r="S43" i="59"/>
  <c r="H10" i="60" s="1"/>
  <c r="R43" i="59"/>
  <c r="G10" i="60" s="1"/>
  <c r="O43" i="59"/>
  <c r="F10" i="60" s="1"/>
  <c r="N43" i="59"/>
  <c r="E10" i="60" s="1"/>
  <c r="M43" i="59"/>
  <c r="D10" i="60" s="1"/>
  <c r="K43" i="59"/>
  <c r="C10" i="60" s="1"/>
  <c r="J43" i="59"/>
  <c r="B10" i="60" s="1"/>
  <c r="AG42" i="59"/>
  <c r="AC42" i="59"/>
  <c r="Y42" i="59"/>
  <c r="U42" i="59"/>
  <c r="AG41" i="59"/>
  <c r="AC41" i="59"/>
  <c r="Y41" i="59"/>
  <c r="U41" i="59"/>
  <c r="AG40" i="59"/>
  <c r="AC40" i="59"/>
  <c r="Y40" i="59"/>
  <c r="U40" i="59"/>
  <c r="AG39" i="59"/>
  <c r="AC39" i="59"/>
  <c r="Y39" i="59"/>
  <c r="U39" i="59"/>
  <c r="AG38" i="59"/>
  <c r="AC38" i="59"/>
  <c r="Y38" i="59"/>
  <c r="U38" i="59"/>
  <c r="AG37" i="59"/>
  <c r="AC37" i="59"/>
  <c r="Y37" i="59"/>
  <c r="U37" i="59"/>
  <c r="AG36" i="59"/>
  <c r="AC36" i="59"/>
  <c r="Y36" i="59"/>
  <c r="U36" i="59"/>
  <c r="AG35" i="59"/>
  <c r="AC35" i="59"/>
  <c r="Y35" i="59"/>
  <c r="U35" i="59"/>
  <c r="AG34" i="59"/>
  <c r="AC34" i="59"/>
  <c r="Y34" i="59"/>
  <c r="U34" i="59"/>
  <c r="AG33" i="59"/>
  <c r="AC33" i="59"/>
  <c r="AC43" i="59" s="1"/>
  <c r="R10" i="60" s="1"/>
  <c r="Y33" i="59"/>
  <c r="U33" i="59"/>
  <c r="U43" i="59" s="1"/>
  <c r="J10" i="60" s="1"/>
  <c r="AF31" i="59"/>
  <c r="U9" i="60" s="1"/>
  <c r="AE31" i="59"/>
  <c r="T9" i="60" s="1"/>
  <c r="AD31" i="59"/>
  <c r="S9" i="60" s="1"/>
  <c r="AB31" i="59"/>
  <c r="Q9" i="60" s="1"/>
  <c r="AA31" i="59"/>
  <c r="P9" i="60" s="1"/>
  <c r="Z31" i="59"/>
  <c r="O9" i="60" s="1"/>
  <c r="X31" i="59"/>
  <c r="M9" i="60" s="1"/>
  <c r="W31" i="59"/>
  <c r="L9" i="60" s="1"/>
  <c r="V31" i="59"/>
  <c r="K9" i="60" s="1"/>
  <c r="T31" i="59"/>
  <c r="I9" i="60" s="1"/>
  <c r="S31" i="59"/>
  <c r="H9" i="60" s="1"/>
  <c r="R31" i="59"/>
  <c r="G9" i="60" s="1"/>
  <c r="O31" i="59"/>
  <c r="F9" i="60" s="1"/>
  <c r="N31" i="59"/>
  <c r="E9" i="60" s="1"/>
  <c r="M31" i="59"/>
  <c r="D9" i="60" s="1"/>
  <c r="K31" i="59"/>
  <c r="C9" i="60" s="1"/>
  <c r="J31" i="59"/>
  <c r="B9" i="60" s="1"/>
  <c r="AG30" i="59"/>
  <c r="AC30" i="59"/>
  <c r="Y30" i="59"/>
  <c r="U30" i="59"/>
  <c r="AG29" i="59"/>
  <c r="AC29" i="59"/>
  <c r="Y29" i="59"/>
  <c r="U29" i="59"/>
  <c r="AG28" i="59"/>
  <c r="AC28" i="59"/>
  <c r="Y28" i="59"/>
  <c r="U28" i="59"/>
  <c r="AG27" i="59"/>
  <c r="AC27" i="59"/>
  <c r="Y27" i="59"/>
  <c r="U27" i="59"/>
  <c r="AG26" i="59"/>
  <c r="AC26" i="59"/>
  <c r="Y26" i="59"/>
  <c r="U26" i="59"/>
  <c r="AG25" i="59"/>
  <c r="AC25" i="59"/>
  <c r="Y25" i="59"/>
  <c r="U25" i="59"/>
  <c r="AG24" i="59"/>
  <c r="AC24" i="59"/>
  <c r="Y24" i="59"/>
  <c r="U24" i="59"/>
  <c r="AG23" i="59"/>
  <c r="AC23" i="59"/>
  <c r="Y23" i="59"/>
  <c r="U23" i="59"/>
  <c r="AG22" i="59"/>
  <c r="AC22" i="59"/>
  <c r="Y22" i="59"/>
  <c r="U22" i="59"/>
  <c r="AG21" i="59"/>
  <c r="AC21" i="59"/>
  <c r="Y21" i="59"/>
  <c r="U21" i="59"/>
  <c r="AF19" i="59"/>
  <c r="U8" i="60" s="1"/>
  <c r="AE19" i="59"/>
  <c r="AD19" i="59"/>
  <c r="S8" i="60" s="1"/>
  <c r="AB19" i="59"/>
  <c r="Q8" i="60" s="1"/>
  <c r="AA19" i="59"/>
  <c r="Z19" i="59"/>
  <c r="O8" i="60" s="1"/>
  <c r="X19" i="59"/>
  <c r="M8" i="60" s="1"/>
  <c r="W19" i="59"/>
  <c r="V19" i="59"/>
  <c r="K8" i="60" s="1"/>
  <c r="T19" i="59"/>
  <c r="I8" i="60" s="1"/>
  <c r="S19" i="59"/>
  <c r="R19" i="59"/>
  <c r="G8" i="60" s="1"/>
  <c r="O19" i="59"/>
  <c r="F8" i="60" s="1"/>
  <c r="N19" i="59"/>
  <c r="E8" i="60" s="1"/>
  <c r="M19" i="59"/>
  <c r="K19" i="59"/>
  <c r="C8" i="60" s="1"/>
  <c r="J19" i="59"/>
  <c r="B8" i="60" s="1"/>
  <c r="AG18" i="59"/>
  <c r="AC18" i="59"/>
  <c r="Y18" i="59"/>
  <c r="U18" i="59"/>
  <c r="AG17" i="59"/>
  <c r="AC17" i="59"/>
  <c r="Y17" i="59"/>
  <c r="U17" i="59"/>
  <c r="AG16" i="59"/>
  <c r="AC16" i="59"/>
  <c r="Y16" i="59"/>
  <c r="U16" i="59"/>
  <c r="AG15" i="59"/>
  <c r="AC15" i="59"/>
  <c r="Y15" i="59"/>
  <c r="U15" i="59"/>
  <c r="AG14" i="59"/>
  <c r="AC14" i="59"/>
  <c r="Y14" i="59"/>
  <c r="U14" i="59"/>
  <c r="AG13" i="59"/>
  <c r="AC13" i="59"/>
  <c r="Y13" i="59"/>
  <c r="U13" i="59"/>
  <c r="AG12" i="59"/>
  <c r="AC12" i="59"/>
  <c r="Y12" i="59"/>
  <c r="U12" i="59"/>
  <c r="AG11" i="59"/>
  <c r="AC11" i="59"/>
  <c r="Y11" i="59"/>
  <c r="U11" i="59"/>
  <c r="AG10" i="59"/>
  <c r="AC10" i="59"/>
  <c r="Y10" i="59"/>
  <c r="U10" i="59"/>
  <c r="AG9" i="59"/>
  <c r="AC9" i="59"/>
  <c r="AC19" i="59" s="1"/>
  <c r="Y9" i="59"/>
  <c r="U9" i="59"/>
  <c r="U19" i="59" s="1"/>
  <c r="C18" i="55"/>
  <c r="B18" i="55"/>
  <c r="Y17" i="55"/>
  <c r="A5" i="55"/>
  <c r="A24" i="55" s="1"/>
  <c r="A3" i="55"/>
  <c r="A1" i="55"/>
  <c r="A191" i="54"/>
  <c r="AF190" i="54"/>
  <c r="U23" i="55" s="1"/>
  <c r="AE190" i="54"/>
  <c r="T23" i="55" s="1"/>
  <c r="AD190" i="54"/>
  <c r="S23" i="55" s="1"/>
  <c r="AB190" i="54"/>
  <c r="Q23" i="55" s="1"/>
  <c r="AA190" i="54"/>
  <c r="P23" i="55" s="1"/>
  <c r="Z190" i="54"/>
  <c r="O23" i="55" s="1"/>
  <c r="X190" i="54"/>
  <c r="M23" i="55" s="1"/>
  <c r="W190" i="54"/>
  <c r="L23" i="55" s="1"/>
  <c r="V190" i="54"/>
  <c r="K23" i="55" s="1"/>
  <c r="T190" i="54"/>
  <c r="I23" i="55" s="1"/>
  <c r="S190" i="54"/>
  <c r="H23" i="55" s="1"/>
  <c r="R190" i="54"/>
  <c r="G23" i="55" s="1"/>
  <c r="O190" i="54"/>
  <c r="F23" i="55" s="1"/>
  <c r="N190" i="54"/>
  <c r="E23" i="55" s="1"/>
  <c r="M190" i="54"/>
  <c r="D23" i="55" s="1"/>
  <c r="K190" i="54"/>
  <c r="C23" i="55" s="1"/>
  <c r="AG189" i="54"/>
  <c r="AG190" i="54" s="1"/>
  <c r="V23" i="55" s="1"/>
  <c r="AC189" i="54"/>
  <c r="AC190" i="54" s="1"/>
  <c r="R23" i="55" s="1"/>
  <c r="Y189" i="54"/>
  <c r="Y190" i="54" s="1"/>
  <c r="N23" i="55" s="1"/>
  <c r="U189" i="54"/>
  <c r="AF187" i="54"/>
  <c r="U22" i="55" s="1"/>
  <c r="AE187" i="54"/>
  <c r="T22" i="55" s="1"/>
  <c r="AD187" i="54"/>
  <c r="S22" i="55" s="1"/>
  <c r="AB187" i="54"/>
  <c r="Q22" i="55" s="1"/>
  <c r="AA187" i="54"/>
  <c r="P22" i="55" s="1"/>
  <c r="Z187" i="54"/>
  <c r="O22" i="55" s="1"/>
  <c r="X187" i="54"/>
  <c r="M22" i="55" s="1"/>
  <c r="W187" i="54"/>
  <c r="L22" i="55" s="1"/>
  <c r="V187" i="54"/>
  <c r="K22" i="55" s="1"/>
  <c r="T187" i="54"/>
  <c r="I22" i="55" s="1"/>
  <c r="S187" i="54"/>
  <c r="H22" i="55" s="1"/>
  <c r="R187" i="54"/>
  <c r="G22" i="55" s="1"/>
  <c r="O187" i="54"/>
  <c r="F22" i="55" s="1"/>
  <c r="N187" i="54"/>
  <c r="E22" i="55" s="1"/>
  <c r="M187" i="54"/>
  <c r="D22" i="55" s="1"/>
  <c r="K187" i="54"/>
  <c r="C22" i="55" s="1"/>
  <c r="J187" i="54"/>
  <c r="B22" i="55" s="1"/>
  <c r="AG186" i="54"/>
  <c r="AC186" i="54"/>
  <c r="Y186" i="54"/>
  <c r="U186" i="54"/>
  <c r="AG185" i="54"/>
  <c r="AC185" i="54"/>
  <c r="Y185" i="54"/>
  <c r="U185" i="54"/>
  <c r="AG184" i="54"/>
  <c r="AC184" i="54"/>
  <c r="Y184" i="54"/>
  <c r="U184" i="54"/>
  <c r="AG183" i="54"/>
  <c r="AC183" i="54"/>
  <c r="Y183" i="54"/>
  <c r="U183" i="54"/>
  <c r="AG182" i="54"/>
  <c r="AC182" i="54"/>
  <c r="Y182" i="54"/>
  <c r="U182" i="54"/>
  <c r="AG181" i="54"/>
  <c r="AC181" i="54"/>
  <c r="Y181" i="54"/>
  <c r="U181" i="54"/>
  <c r="AG180" i="54"/>
  <c r="AC180" i="54"/>
  <c r="Y180" i="54"/>
  <c r="U180" i="54"/>
  <c r="AG179" i="54"/>
  <c r="AC179" i="54"/>
  <c r="Y179" i="54"/>
  <c r="U179" i="54"/>
  <c r="AG178" i="54"/>
  <c r="AC178" i="54"/>
  <c r="Y178" i="54"/>
  <c r="U178" i="54"/>
  <c r="AG177" i="54"/>
  <c r="AG187" i="54" s="1"/>
  <c r="V22" i="55" s="1"/>
  <c r="AC177" i="54"/>
  <c r="AC187" i="54" s="1"/>
  <c r="R22" i="55" s="1"/>
  <c r="Y177" i="54"/>
  <c r="Y187" i="54" s="1"/>
  <c r="N22" i="55" s="1"/>
  <c r="U177" i="54"/>
  <c r="U187" i="54" s="1"/>
  <c r="J22" i="55" s="1"/>
  <c r="AF175" i="54"/>
  <c r="U21" i="55" s="1"/>
  <c r="AE175" i="54"/>
  <c r="T21" i="55" s="1"/>
  <c r="AD175" i="54"/>
  <c r="S21" i="55" s="1"/>
  <c r="AB175" i="54"/>
  <c r="Q21" i="55" s="1"/>
  <c r="AA175" i="54"/>
  <c r="P21" i="55" s="1"/>
  <c r="Z175" i="54"/>
  <c r="O21" i="55" s="1"/>
  <c r="X175" i="54"/>
  <c r="M21" i="55" s="1"/>
  <c r="W175" i="54"/>
  <c r="L21" i="55" s="1"/>
  <c r="V175" i="54"/>
  <c r="K21" i="55" s="1"/>
  <c r="T175" i="54"/>
  <c r="I21" i="55" s="1"/>
  <c r="S175" i="54"/>
  <c r="H21" i="55" s="1"/>
  <c r="R175" i="54"/>
  <c r="G21" i="55" s="1"/>
  <c r="O175" i="54"/>
  <c r="F21" i="55" s="1"/>
  <c r="N175" i="54"/>
  <c r="E21" i="55" s="1"/>
  <c r="M175" i="54"/>
  <c r="D21" i="55" s="1"/>
  <c r="K175" i="54"/>
  <c r="C21" i="55" s="1"/>
  <c r="J175" i="54"/>
  <c r="B21" i="55" s="1"/>
  <c r="AG174" i="54"/>
  <c r="AC174" i="54"/>
  <c r="Y174" i="54"/>
  <c r="U174" i="54"/>
  <c r="AG173" i="54"/>
  <c r="AC173" i="54"/>
  <c r="Y173" i="54"/>
  <c r="U173" i="54"/>
  <c r="AG172" i="54"/>
  <c r="AC172" i="54"/>
  <c r="Y172" i="54"/>
  <c r="U172" i="54"/>
  <c r="AG171" i="54"/>
  <c r="AC171" i="54"/>
  <c r="Y171" i="54"/>
  <c r="U171" i="54"/>
  <c r="AG170" i="54"/>
  <c r="AC170" i="54"/>
  <c r="Y170" i="54"/>
  <c r="U170" i="54"/>
  <c r="AG169" i="54"/>
  <c r="AC169" i="54"/>
  <c r="Y169" i="54"/>
  <c r="U169" i="54"/>
  <c r="AG168" i="54"/>
  <c r="AC168" i="54"/>
  <c r="Y168" i="54"/>
  <c r="U168" i="54"/>
  <c r="AG167" i="54"/>
  <c r="AC167" i="54"/>
  <c r="Y167" i="54"/>
  <c r="U167" i="54"/>
  <c r="AG166" i="54"/>
  <c r="AC166" i="54"/>
  <c r="Y166" i="54"/>
  <c r="U166" i="54"/>
  <c r="AG165" i="54"/>
  <c r="AG175" i="54" s="1"/>
  <c r="V21" i="55" s="1"/>
  <c r="AC165" i="54"/>
  <c r="AC175" i="54" s="1"/>
  <c r="R21" i="55" s="1"/>
  <c r="Y165" i="54"/>
  <c r="Y175" i="54" s="1"/>
  <c r="N21" i="55" s="1"/>
  <c r="U165" i="54"/>
  <c r="AF163" i="54"/>
  <c r="U20" i="55" s="1"/>
  <c r="AE163" i="54"/>
  <c r="T20" i="55" s="1"/>
  <c r="AD163" i="54"/>
  <c r="S20" i="55" s="1"/>
  <c r="AB163" i="54"/>
  <c r="Q20" i="55" s="1"/>
  <c r="AA163" i="54"/>
  <c r="P20" i="55" s="1"/>
  <c r="Z163" i="54"/>
  <c r="O20" i="55" s="1"/>
  <c r="X163" i="54"/>
  <c r="M20" i="55" s="1"/>
  <c r="W163" i="54"/>
  <c r="L20" i="55" s="1"/>
  <c r="V163" i="54"/>
  <c r="K20" i="55" s="1"/>
  <c r="T163" i="54"/>
  <c r="I20" i="55" s="1"/>
  <c r="S163" i="54"/>
  <c r="H20" i="55" s="1"/>
  <c r="R163" i="54"/>
  <c r="G20" i="55" s="1"/>
  <c r="O163" i="54"/>
  <c r="F20" i="55" s="1"/>
  <c r="N163" i="54"/>
  <c r="E20" i="55" s="1"/>
  <c r="M163" i="54"/>
  <c r="D20" i="55" s="1"/>
  <c r="K163" i="54"/>
  <c r="C20" i="55" s="1"/>
  <c r="J163" i="54"/>
  <c r="B20" i="55" s="1"/>
  <c r="AG162" i="54"/>
  <c r="AC162" i="54"/>
  <c r="Y162" i="54"/>
  <c r="U162" i="54"/>
  <c r="AG161" i="54"/>
  <c r="AC161" i="54"/>
  <c r="Y161" i="54"/>
  <c r="U161" i="54"/>
  <c r="AG160" i="54"/>
  <c r="AC160" i="54"/>
  <c r="Y160" i="54"/>
  <c r="U160" i="54"/>
  <c r="AG159" i="54"/>
  <c r="AC159" i="54"/>
  <c r="Y159" i="54"/>
  <c r="U159" i="54"/>
  <c r="AG158" i="54"/>
  <c r="AC158" i="54"/>
  <c r="Y158" i="54"/>
  <c r="U158" i="54"/>
  <c r="AG157" i="54"/>
  <c r="AC157" i="54"/>
  <c r="Y157" i="54"/>
  <c r="U157" i="54"/>
  <c r="AG156" i="54"/>
  <c r="AC156" i="54"/>
  <c r="Y156" i="54"/>
  <c r="U156" i="54"/>
  <c r="AG155" i="54"/>
  <c r="AC155" i="54"/>
  <c r="Y155" i="54"/>
  <c r="U155" i="54"/>
  <c r="AG154" i="54"/>
  <c r="AC154" i="54"/>
  <c r="Y154" i="54"/>
  <c r="U154" i="54"/>
  <c r="AG153" i="54"/>
  <c r="AG163" i="54" s="1"/>
  <c r="V20" i="55" s="1"/>
  <c r="AC153" i="54"/>
  <c r="AC163" i="54" s="1"/>
  <c r="R20" i="55" s="1"/>
  <c r="Y153" i="54"/>
  <c r="Y163" i="54" s="1"/>
  <c r="N20" i="55" s="1"/>
  <c r="U153" i="54"/>
  <c r="U163" i="54" s="1"/>
  <c r="J20" i="55" s="1"/>
  <c r="AF151" i="54"/>
  <c r="U19" i="55" s="1"/>
  <c r="AE151" i="54"/>
  <c r="T19" i="55" s="1"/>
  <c r="AD151" i="54"/>
  <c r="S19" i="55" s="1"/>
  <c r="AB151" i="54"/>
  <c r="Q19" i="55" s="1"/>
  <c r="AA151" i="54"/>
  <c r="P19" i="55" s="1"/>
  <c r="Z151" i="54"/>
  <c r="O19" i="55" s="1"/>
  <c r="X151" i="54"/>
  <c r="M19" i="55" s="1"/>
  <c r="W151" i="54"/>
  <c r="L19" i="55" s="1"/>
  <c r="V151" i="54"/>
  <c r="K19" i="55" s="1"/>
  <c r="T151" i="54"/>
  <c r="I19" i="55" s="1"/>
  <c r="S151" i="54"/>
  <c r="H19" i="55" s="1"/>
  <c r="R151" i="54"/>
  <c r="G19" i="55" s="1"/>
  <c r="O151" i="54"/>
  <c r="F19" i="55" s="1"/>
  <c r="N151" i="54"/>
  <c r="E19" i="55" s="1"/>
  <c r="M151" i="54"/>
  <c r="D19" i="55" s="1"/>
  <c r="K151" i="54"/>
  <c r="C19" i="55" s="1"/>
  <c r="J151" i="54"/>
  <c r="B19" i="55" s="1"/>
  <c r="AG150" i="54"/>
  <c r="AC150" i="54"/>
  <c r="Y150" i="54"/>
  <c r="U150" i="54"/>
  <c r="AG149" i="54"/>
  <c r="AC149" i="54"/>
  <c r="Y149" i="54"/>
  <c r="U149" i="54"/>
  <c r="AG148" i="54"/>
  <c r="AC148" i="54"/>
  <c r="Y148" i="54"/>
  <c r="U148" i="54"/>
  <c r="AG147" i="54"/>
  <c r="AC147" i="54"/>
  <c r="Y147" i="54"/>
  <c r="U147" i="54"/>
  <c r="AG146" i="54"/>
  <c r="AC146" i="54"/>
  <c r="Y146" i="54"/>
  <c r="U146" i="54"/>
  <c r="AG145" i="54"/>
  <c r="AC145" i="54"/>
  <c r="Y145" i="54"/>
  <c r="U145" i="54"/>
  <c r="AG144" i="54"/>
  <c r="AC144" i="54"/>
  <c r="Y144" i="54"/>
  <c r="U144" i="54"/>
  <c r="AG143" i="54"/>
  <c r="AC143" i="54"/>
  <c r="Y143" i="54"/>
  <c r="U143" i="54"/>
  <c r="AG142" i="54"/>
  <c r="AC142" i="54"/>
  <c r="Y142" i="54"/>
  <c r="U142" i="54"/>
  <c r="AG141" i="54"/>
  <c r="AG151" i="54" s="1"/>
  <c r="V19" i="55" s="1"/>
  <c r="AC141" i="54"/>
  <c r="AC151" i="54" s="1"/>
  <c r="R19" i="55" s="1"/>
  <c r="Y141" i="54"/>
  <c r="Y151" i="54" s="1"/>
  <c r="N19" i="55" s="1"/>
  <c r="U141" i="54"/>
  <c r="AF139" i="54"/>
  <c r="U18" i="55" s="1"/>
  <c r="AE139" i="54"/>
  <c r="T18" i="55" s="1"/>
  <c r="AD139" i="54"/>
  <c r="S18" i="55" s="1"/>
  <c r="AB139" i="54"/>
  <c r="Q18" i="55" s="1"/>
  <c r="AA139" i="54"/>
  <c r="P18" i="55" s="1"/>
  <c r="Z139" i="54"/>
  <c r="O18" i="55" s="1"/>
  <c r="X139" i="54"/>
  <c r="M18" i="55" s="1"/>
  <c r="W139" i="54"/>
  <c r="L18" i="55" s="1"/>
  <c r="V139" i="54"/>
  <c r="K18" i="55" s="1"/>
  <c r="T139" i="54"/>
  <c r="I18" i="55" s="1"/>
  <c r="S139" i="54"/>
  <c r="H18" i="55" s="1"/>
  <c r="R139" i="54"/>
  <c r="G18" i="55" s="1"/>
  <c r="O139" i="54"/>
  <c r="F18" i="55" s="1"/>
  <c r="N139" i="54"/>
  <c r="E18" i="55" s="1"/>
  <c r="M139" i="54"/>
  <c r="D18" i="55" s="1"/>
  <c r="AG138" i="54"/>
  <c r="AC138" i="54"/>
  <c r="Y138" i="54"/>
  <c r="U138" i="54"/>
  <c r="AG137" i="54"/>
  <c r="AC137" i="54"/>
  <c r="Y137" i="54"/>
  <c r="U137" i="54"/>
  <c r="AG136" i="54"/>
  <c r="AC136" i="54"/>
  <c r="Y136" i="54"/>
  <c r="U136" i="54"/>
  <c r="AG135" i="54"/>
  <c r="AC135" i="54"/>
  <c r="Y135" i="54"/>
  <c r="U135" i="54"/>
  <c r="AG134" i="54"/>
  <c r="AC134" i="54"/>
  <c r="Y134" i="54"/>
  <c r="U134" i="54"/>
  <c r="AG133" i="54"/>
  <c r="AC133" i="54"/>
  <c r="Y133" i="54"/>
  <c r="U133" i="54"/>
  <c r="AG132" i="54"/>
  <c r="AC132" i="54"/>
  <c r="Y132" i="54"/>
  <c r="U132" i="54"/>
  <c r="AG131" i="54"/>
  <c r="AC131" i="54"/>
  <c r="Y131" i="54"/>
  <c r="U131" i="54"/>
  <c r="AG130" i="54"/>
  <c r="AC130" i="54"/>
  <c r="Y130" i="54"/>
  <c r="U130" i="54"/>
  <c r="AG129" i="54"/>
  <c r="AG139" i="54" s="1"/>
  <c r="V18" i="55" s="1"/>
  <c r="AC129" i="54"/>
  <c r="AC139" i="54" s="1"/>
  <c r="R18" i="55" s="1"/>
  <c r="Y129" i="54"/>
  <c r="Y139" i="54" s="1"/>
  <c r="N18" i="55" s="1"/>
  <c r="U129" i="54"/>
  <c r="U139" i="54" s="1"/>
  <c r="J18" i="55" s="1"/>
  <c r="AF127" i="54"/>
  <c r="U17" i="55" s="1"/>
  <c r="AE127" i="54"/>
  <c r="T17" i="55" s="1"/>
  <c r="AD127" i="54"/>
  <c r="S17" i="55" s="1"/>
  <c r="AB127" i="54"/>
  <c r="Q17" i="55" s="1"/>
  <c r="AA127" i="54"/>
  <c r="P17" i="55" s="1"/>
  <c r="Z127" i="54"/>
  <c r="O17" i="55" s="1"/>
  <c r="X127" i="54"/>
  <c r="M17" i="55" s="1"/>
  <c r="W127" i="54"/>
  <c r="L17" i="55" s="1"/>
  <c r="V127" i="54"/>
  <c r="K17" i="55" s="1"/>
  <c r="T127" i="54"/>
  <c r="I17" i="55" s="1"/>
  <c r="S127" i="54"/>
  <c r="H17" i="55" s="1"/>
  <c r="R127" i="54"/>
  <c r="G17" i="55" s="1"/>
  <c r="O127" i="54"/>
  <c r="F17" i="55" s="1"/>
  <c r="N127" i="54"/>
  <c r="E17" i="55" s="1"/>
  <c r="M127" i="54"/>
  <c r="D17" i="55" s="1"/>
  <c r="K127" i="54"/>
  <c r="C17" i="55" s="1"/>
  <c r="J127" i="54"/>
  <c r="B17" i="55" s="1"/>
  <c r="AG126" i="54"/>
  <c r="AC126" i="54"/>
  <c r="Y126" i="54"/>
  <c r="U126" i="54"/>
  <c r="AG125" i="54"/>
  <c r="AC125" i="54"/>
  <c r="Y125" i="54"/>
  <c r="U125" i="54"/>
  <c r="AG124" i="54"/>
  <c r="AC124" i="54"/>
  <c r="Y124" i="54"/>
  <c r="U124" i="54"/>
  <c r="AG123" i="54"/>
  <c r="AC123" i="54"/>
  <c r="Y123" i="54"/>
  <c r="U123" i="54"/>
  <c r="AG122" i="54"/>
  <c r="AC122" i="54"/>
  <c r="Y122" i="54"/>
  <c r="U122" i="54"/>
  <c r="AG121" i="54"/>
  <c r="AC121" i="54"/>
  <c r="Y121" i="54"/>
  <c r="U121" i="54"/>
  <c r="AG120" i="54"/>
  <c r="AC120" i="54"/>
  <c r="Y120" i="54"/>
  <c r="U120" i="54"/>
  <c r="AG119" i="54"/>
  <c r="AC119" i="54"/>
  <c r="Y119" i="54"/>
  <c r="U119" i="54"/>
  <c r="AG118" i="54"/>
  <c r="AC118" i="54"/>
  <c r="Y118" i="54"/>
  <c r="U118" i="54"/>
  <c r="AG117" i="54"/>
  <c r="AG127" i="54" s="1"/>
  <c r="V17" i="55" s="1"/>
  <c r="AC117" i="54"/>
  <c r="AC127" i="54" s="1"/>
  <c r="R17" i="55" s="1"/>
  <c r="Y117" i="54"/>
  <c r="Y127" i="54" s="1"/>
  <c r="N17" i="55" s="1"/>
  <c r="U117" i="54"/>
  <c r="U127" i="54" s="1"/>
  <c r="J17" i="55" s="1"/>
  <c r="AF115" i="54"/>
  <c r="U16" i="55" s="1"/>
  <c r="AE115" i="54"/>
  <c r="T16" i="55" s="1"/>
  <c r="AD115" i="54"/>
  <c r="S16" i="55" s="1"/>
  <c r="AB115" i="54"/>
  <c r="Q16" i="55" s="1"/>
  <c r="AA115" i="54"/>
  <c r="P16" i="55" s="1"/>
  <c r="Z115" i="54"/>
  <c r="O16" i="55" s="1"/>
  <c r="X115" i="54"/>
  <c r="M16" i="55" s="1"/>
  <c r="W115" i="54"/>
  <c r="L16" i="55" s="1"/>
  <c r="V115" i="54"/>
  <c r="K16" i="55" s="1"/>
  <c r="T115" i="54"/>
  <c r="I16" i="55" s="1"/>
  <c r="S115" i="54"/>
  <c r="H16" i="55" s="1"/>
  <c r="R115" i="54"/>
  <c r="G16" i="55" s="1"/>
  <c r="O115" i="54"/>
  <c r="F16" i="55" s="1"/>
  <c r="N115" i="54"/>
  <c r="E16" i="55" s="1"/>
  <c r="M115" i="54"/>
  <c r="D16" i="55" s="1"/>
  <c r="K115" i="54"/>
  <c r="C16" i="55" s="1"/>
  <c r="J115" i="54"/>
  <c r="B16" i="55" s="1"/>
  <c r="AG114" i="54"/>
  <c r="AC114" i="54"/>
  <c r="Y114" i="54"/>
  <c r="U114" i="54"/>
  <c r="AG113" i="54"/>
  <c r="AC113" i="54"/>
  <c r="Y113" i="54"/>
  <c r="U113" i="54"/>
  <c r="AG112" i="54"/>
  <c r="AC112" i="54"/>
  <c r="Y112" i="54"/>
  <c r="U112" i="54"/>
  <c r="AG111" i="54"/>
  <c r="AC111" i="54"/>
  <c r="Y111" i="54"/>
  <c r="U111" i="54"/>
  <c r="AG110" i="54"/>
  <c r="AC110" i="54"/>
  <c r="Y110" i="54"/>
  <c r="U110" i="54"/>
  <c r="AG109" i="54"/>
  <c r="AC109" i="54"/>
  <c r="Y109" i="54"/>
  <c r="U109" i="54"/>
  <c r="AG108" i="54"/>
  <c r="AC108" i="54"/>
  <c r="Y108" i="54"/>
  <c r="U108" i="54"/>
  <c r="AG107" i="54"/>
  <c r="AC107" i="54"/>
  <c r="Y107" i="54"/>
  <c r="U107" i="54"/>
  <c r="AG106" i="54"/>
  <c r="AC106" i="54"/>
  <c r="Y106" i="54"/>
  <c r="U106" i="54"/>
  <c r="AG105" i="54"/>
  <c r="AG115" i="54" s="1"/>
  <c r="V16" i="55" s="1"/>
  <c r="AC105" i="54"/>
  <c r="AC115" i="54" s="1"/>
  <c r="R16" i="55" s="1"/>
  <c r="Y105" i="54"/>
  <c r="Y115" i="54" s="1"/>
  <c r="N16" i="55" s="1"/>
  <c r="U105" i="54"/>
  <c r="AF103" i="54"/>
  <c r="U15" i="55" s="1"/>
  <c r="AE103" i="54"/>
  <c r="T15" i="55" s="1"/>
  <c r="AD103" i="54"/>
  <c r="S15" i="55" s="1"/>
  <c r="AB103" i="54"/>
  <c r="Q15" i="55" s="1"/>
  <c r="AA103" i="54"/>
  <c r="P15" i="55" s="1"/>
  <c r="Z103" i="54"/>
  <c r="O15" i="55" s="1"/>
  <c r="X103" i="54"/>
  <c r="M15" i="55" s="1"/>
  <c r="W103" i="54"/>
  <c r="L15" i="55" s="1"/>
  <c r="V103" i="54"/>
  <c r="K15" i="55" s="1"/>
  <c r="T103" i="54"/>
  <c r="I15" i="55" s="1"/>
  <c r="S103" i="54"/>
  <c r="H15" i="55" s="1"/>
  <c r="R103" i="54"/>
  <c r="G15" i="55" s="1"/>
  <c r="O103" i="54"/>
  <c r="F15" i="55" s="1"/>
  <c r="N103" i="54"/>
  <c r="E15" i="55" s="1"/>
  <c r="M103" i="54"/>
  <c r="D15" i="55" s="1"/>
  <c r="K103" i="54"/>
  <c r="C15" i="55" s="1"/>
  <c r="J103" i="54"/>
  <c r="B15" i="55" s="1"/>
  <c r="AG102" i="54"/>
  <c r="AC102" i="54"/>
  <c r="Y102" i="54"/>
  <c r="U102" i="54"/>
  <c r="AG101" i="54"/>
  <c r="AC101" i="54"/>
  <c r="Y101" i="54"/>
  <c r="U101" i="54"/>
  <c r="AG100" i="54"/>
  <c r="AC100" i="54"/>
  <c r="Y100" i="54"/>
  <c r="U100" i="54"/>
  <c r="AG99" i="54"/>
  <c r="AC99" i="54"/>
  <c r="Y99" i="54"/>
  <c r="U99" i="54"/>
  <c r="AG98" i="54"/>
  <c r="AC98" i="54"/>
  <c r="Y98" i="54"/>
  <c r="U98" i="54"/>
  <c r="AG97" i="54"/>
  <c r="AC97" i="54"/>
  <c r="Y97" i="54"/>
  <c r="U97" i="54"/>
  <c r="AG96" i="54"/>
  <c r="AC96" i="54"/>
  <c r="Y96" i="54"/>
  <c r="U96" i="54"/>
  <c r="AG95" i="54"/>
  <c r="AC95" i="54"/>
  <c r="Y95" i="54"/>
  <c r="U95" i="54"/>
  <c r="AG94" i="54"/>
  <c r="AC94" i="54"/>
  <c r="Y94" i="54"/>
  <c r="U94" i="54"/>
  <c r="AG93" i="54"/>
  <c r="AG103" i="54" s="1"/>
  <c r="V15" i="55" s="1"/>
  <c r="AC93" i="54"/>
  <c r="AC103" i="54" s="1"/>
  <c r="R15" i="55" s="1"/>
  <c r="Y93" i="54"/>
  <c r="Y103" i="54" s="1"/>
  <c r="N15" i="55" s="1"/>
  <c r="U93" i="54"/>
  <c r="U103" i="54" s="1"/>
  <c r="J15" i="55" s="1"/>
  <c r="AF91" i="54"/>
  <c r="U14" i="55" s="1"/>
  <c r="AE91" i="54"/>
  <c r="T14" i="55" s="1"/>
  <c r="AD91" i="54"/>
  <c r="S14" i="55" s="1"/>
  <c r="AB91" i="54"/>
  <c r="Q14" i="55" s="1"/>
  <c r="AA91" i="54"/>
  <c r="P14" i="55" s="1"/>
  <c r="Z91" i="54"/>
  <c r="O14" i="55" s="1"/>
  <c r="X91" i="54"/>
  <c r="M14" i="55" s="1"/>
  <c r="W91" i="54"/>
  <c r="L14" i="55" s="1"/>
  <c r="V91" i="54"/>
  <c r="K14" i="55" s="1"/>
  <c r="T91" i="54"/>
  <c r="I14" i="55" s="1"/>
  <c r="S91" i="54"/>
  <c r="H14" i="55" s="1"/>
  <c r="R91" i="54"/>
  <c r="G14" i="55" s="1"/>
  <c r="O91" i="54"/>
  <c r="F14" i="55" s="1"/>
  <c r="N91" i="54"/>
  <c r="E14" i="55" s="1"/>
  <c r="M91" i="54"/>
  <c r="D14" i="55" s="1"/>
  <c r="K91" i="54"/>
  <c r="C14" i="55" s="1"/>
  <c r="J91" i="54"/>
  <c r="B14" i="55" s="1"/>
  <c r="AG90" i="54"/>
  <c r="AC90" i="54"/>
  <c r="Y90" i="54"/>
  <c r="U90" i="54"/>
  <c r="AG89" i="54"/>
  <c r="AC89" i="54"/>
  <c r="Y89" i="54"/>
  <c r="U89" i="54"/>
  <c r="AG88" i="54"/>
  <c r="AC88" i="54"/>
  <c r="Y88" i="54"/>
  <c r="U88" i="54"/>
  <c r="AG87" i="54"/>
  <c r="AC87" i="54"/>
  <c r="Y87" i="54"/>
  <c r="U87" i="54"/>
  <c r="AG86" i="54"/>
  <c r="AC86" i="54"/>
  <c r="Y86" i="54"/>
  <c r="U86" i="54"/>
  <c r="AG85" i="54"/>
  <c r="AC85" i="54"/>
  <c r="Y85" i="54"/>
  <c r="U85" i="54"/>
  <c r="AG84" i="54"/>
  <c r="AC84" i="54"/>
  <c r="Y84" i="54"/>
  <c r="U84" i="54"/>
  <c r="AG83" i="54"/>
  <c r="AC83" i="54"/>
  <c r="Y83" i="54"/>
  <c r="U83" i="54"/>
  <c r="AG82" i="54"/>
  <c r="AC82" i="54"/>
  <c r="Y82" i="54"/>
  <c r="U82" i="54"/>
  <c r="AG81" i="54"/>
  <c r="AG91" i="54" s="1"/>
  <c r="V14" i="55" s="1"/>
  <c r="AC81" i="54"/>
  <c r="AC91" i="54" s="1"/>
  <c r="R14" i="55" s="1"/>
  <c r="Y81" i="54"/>
  <c r="Y91" i="54" s="1"/>
  <c r="N14" i="55" s="1"/>
  <c r="U81" i="54"/>
  <c r="AF79" i="54"/>
  <c r="U13" i="55" s="1"/>
  <c r="AE79" i="54"/>
  <c r="T13" i="55" s="1"/>
  <c r="AD79" i="54"/>
  <c r="S13" i="55" s="1"/>
  <c r="AB79" i="54"/>
  <c r="Q13" i="55" s="1"/>
  <c r="AA79" i="54"/>
  <c r="P13" i="55" s="1"/>
  <c r="Z79" i="54"/>
  <c r="O13" i="55" s="1"/>
  <c r="X79" i="54"/>
  <c r="M13" i="55" s="1"/>
  <c r="W79" i="54"/>
  <c r="L13" i="55" s="1"/>
  <c r="V79" i="54"/>
  <c r="K13" i="55" s="1"/>
  <c r="T79" i="54"/>
  <c r="I13" i="55" s="1"/>
  <c r="S79" i="54"/>
  <c r="H13" i="55" s="1"/>
  <c r="R79" i="54"/>
  <c r="G13" i="55" s="1"/>
  <c r="O79" i="54"/>
  <c r="F13" i="55" s="1"/>
  <c r="N79" i="54"/>
  <c r="E13" i="55" s="1"/>
  <c r="M79" i="54"/>
  <c r="D13" i="55" s="1"/>
  <c r="K79" i="54"/>
  <c r="C13" i="55" s="1"/>
  <c r="J79" i="54"/>
  <c r="B13" i="55" s="1"/>
  <c r="AG78" i="54"/>
  <c r="AC78" i="54"/>
  <c r="Y78" i="54"/>
  <c r="U78" i="54"/>
  <c r="AG77" i="54"/>
  <c r="AC77" i="54"/>
  <c r="Y77" i="54"/>
  <c r="U77" i="54"/>
  <c r="AG76" i="54"/>
  <c r="AC76" i="54"/>
  <c r="Y76" i="54"/>
  <c r="U76" i="54"/>
  <c r="AG75" i="54"/>
  <c r="AC75" i="54"/>
  <c r="Y75" i="54"/>
  <c r="U75" i="54"/>
  <c r="AG74" i="54"/>
  <c r="AC74" i="54"/>
  <c r="Y74" i="54"/>
  <c r="U74" i="54"/>
  <c r="AG73" i="54"/>
  <c r="AC73" i="54"/>
  <c r="Y73" i="54"/>
  <c r="U73" i="54"/>
  <c r="AG72" i="54"/>
  <c r="AC72" i="54"/>
  <c r="Y72" i="54"/>
  <c r="U72" i="54"/>
  <c r="AG71" i="54"/>
  <c r="AC71" i="54"/>
  <c r="Y71" i="54"/>
  <c r="U71" i="54"/>
  <c r="AG70" i="54"/>
  <c r="AC70" i="54"/>
  <c r="Y70" i="54"/>
  <c r="U70" i="54"/>
  <c r="AG69" i="54"/>
  <c r="AG79" i="54" s="1"/>
  <c r="V13" i="55" s="1"/>
  <c r="AC69" i="54"/>
  <c r="AC79" i="54" s="1"/>
  <c r="R13" i="55" s="1"/>
  <c r="Y69" i="54"/>
  <c r="Y79" i="54" s="1"/>
  <c r="N13" i="55" s="1"/>
  <c r="U69" i="54"/>
  <c r="U79" i="54" s="1"/>
  <c r="J13" i="55" s="1"/>
  <c r="AF67" i="54"/>
  <c r="U12" i="55" s="1"/>
  <c r="AE67" i="54"/>
  <c r="T12" i="55" s="1"/>
  <c r="AD67" i="54"/>
  <c r="S12" i="55" s="1"/>
  <c r="AB67" i="54"/>
  <c r="Q12" i="55" s="1"/>
  <c r="AA67" i="54"/>
  <c r="P12" i="55" s="1"/>
  <c r="Z67" i="54"/>
  <c r="O12" i="55" s="1"/>
  <c r="X67" i="54"/>
  <c r="M12" i="55" s="1"/>
  <c r="W67" i="54"/>
  <c r="L12" i="55" s="1"/>
  <c r="V67" i="54"/>
  <c r="K12" i="55" s="1"/>
  <c r="T67" i="54"/>
  <c r="I12" i="55" s="1"/>
  <c r="S67" i="54"/>
  <c r="H12" i="55" s="1"/>
  <c r="R67" i="54"/>
  <c r="G12" i="55" s="1"/>
  <c r="O67" i="54"/>
  <c r="F12" i="55" s="1"/>
  <c r="N67" i="54"/>
  <c r="E12" i="55" s="1"/>
  <c r="M67" i="54"/>
  <c r="D12" i="55" s="1"/>
  <c r="K67" i="54"/>
  <c r="C12" i="55" s="1"/>
  <c r="J67" i="54"/>
  <c r="B12" i="55" s="1"/>
  <c r="AG66" i="54"/>
  <c r="AC66" i="54"/>
  <c r="Y66" i="54"/>
  <c r="U66" i="54"/>
  <c r="AG65" i="54"/>
  <c r="AC65" i="54"/>
  <c r="Y65" i="54"/>
  <c r="U65" i="54"/>
  <c r="AG64" i="54"/>
  <c r="AC64" i="54"/>
  <c r="Y64" i="54"/>
  <c r="U64" i="54"/>
  <c r="AG63" i="54"/>
  <c r="AC63" i="54"/>
  <c r="Y63" i="54"/>
  <c r="U63" i="54"/>
  <c r="AG62" i="54"/>
  <c r="AC62" i="54"/>
  <c r="Y62" i="54"/>
  <c r="U62" i="54"/>
  <c r="AG61" i="54"/>
  <c r="AC61" i="54"/>
  <c r="Y61" i="54"/>
  <c r="U61" i="54"/>
  <c r="AG60" i="54"/>
  <c r="AC60" i="54"/>
  <c r="Y60" i="54"/>
  <c r="U60" i="54"/>
  <c r="AG59" i="54"/>
  <c r="AC59" i="54"/>
  <c r="Y59" i="54"/>
  <c r="U59" i="54"/>
  <c r="AG58" i="54"/>
  <c r="AC58" i="54"/>
  <c r="Y58" i="54"/>
  <c r="U58" i="54"/>
  <c r="AG57" i="54"/>
  <c r="AG67" i="54" s="1"/>
  <c r="V12" i="55" s="1"/>
  <c r="AC57" i="54"/>
  <c r="AC67" i="54" s="1"/>
  <c r="R12" i="55" s="1"/>
  <c r="Y57" i="54"/>
  <c r="Y67" i="54" s="1"/>
  <c r="N12" i="55" s="1"/>
  <c r="U57" i="54"/>
  <c r="AF55" i="54"/>
  <c r="U11" i="55" s="1"/>
  <c r="AE55" i="54"/>
  <c r="T11" i="55" s="1"/>
  <c r="AD55" i="54"/>
  <c r="S11" i="55" s="1"/>
  <c r="AB55" i="54"/>
  <c r="Q11" i="55" s="1"/>
  <c r="AA55" i="54"/>
  <c r="P11" i="55" s="1"/>
  <c r="Z55" i="54"/>
  <c r="O11" i="55" s="1"/>
  <c r="X55" i="54"/>
  <c r="M11" i="55" s="1"/>
  <c r="W55" i="54"/>
  <c r="L11" i="55" s="1"/>
  <c r="V55" i="54"/>
  <c r="K11" i="55" s="1"/>
  <c r="T55" i="54"/>
  <c r="I11" i="55" s="1"/>
  <c r="S55" i="54"/>
  <c r="H11" i="55" s="1"/>
  <c r="R55" i="54"/>
  <c r="G11" i="55" s="1"/>
  <c r="O55" i="54"/>
  <c r="F11" i="55" s="1"/>
  <c r="N55" i="54"/>
  <c r="E11" i="55" s="1"/>
  <c r="M55" i="54"/>
  <c r="D11" i="55" s="1"/>
  <c r="K55" i="54"/>
  <c r="C11" i="55" s="1"/>
  <c r="J55" i="54"/>
  <c r="B11" i="55" s="1"/>
  <c r="AG54" i="54"/>
  <c r="AC54" i="54"/>
  <c r="Y54" i="54"/>
  <c r="U54" i="54"/>
  <c r="AG53" i="54"/>
  <c r="AC53" i="54"/>
  <c r="Y53" i="54"/>
  <c r="U53" i="54"/>
  <c r="AG52" i="54"/>
  <c r="AC52" i="54"/>
  <c r="Y52" i="54"/>
  <c r="U52" i="54"/>
  <c r="AG51" i="54"/>
  <c r="AC51" i="54"/>
  <c r="Y51" i="54"/>
  <c r="U51" i="54"/>
  <c r="AG50" i="54"/>
  <c r="AC50" i="54"/>
  <c r="Y50" i="54"/>
  <c r="U50" i="54"/>
  <c r="AG49" i="54"/>
  <c r="AC49" i="54"/>
  <c r="Y49" i="54"/>
  <c r="U49" i="54"/>
  <c r="AG48" i="54"/>
  <c r="AC48" i="54"/>
  <c r="Y48" i="54"/>
  <c r="U48" i="54"/>
  <c r="AG47" i="54"/>
  <c r="AC47" i="54"/>
  <c r="Y47" i="54"/>
  <c r="U47" i="54"/>
  <c r="AG46" i="54"/>
  <c r="AC46" i="54"/>
  <c r="Y46" i="54"/>
  <c r="U46" i="54"/>
  <c r="AG45" i="54"/>
  <c r="AG55" i="54" s="1"/>
  <c r="V11" i="55" s="1"/>
  <c r="AC45" i="54"/>
  <c r="AC55" i="54" s="1"/>
  <c r="R11" i="55" s="1"/>
  <c r="Y45" i="54"/>
  <c r="Y55" i="54" s="1"/>
  <c r="N11" i="55" s="1"/>
  <c r="U45" i="54"/>
  <c r="U55" i="54" s="1"/>
  <c r="J11" i="55" s="1"/>
  <c r="AF43" i="54"/>
  <c r="U10" i="55" s="1"/>
  <c r="AE43" i="54"/>
  <c r="T10" i="55" s="1"/>
  <c r="AD43" i="54"/>
  <c r="S10" i="55" s="1"/>
  <c r="AB43" i="54"/>
  <c r="Q10" i="55" s="1"/>
  <c r="AA43" i="54"/>
  <c r="P10" i="55" s="1"/>
  <c r="Z43" i="54"/>
  <c r="O10" i="55" s="1"/>
  <c r="X43" i="54"/>
  <c r="M10" i="55" s="1"/>
  <c r="W43" i="54"/>
  <c r="L10" i="55" s="1"/>
  <c r="V43" i="54"/>
  <c r="K10" i="55" s="1"/>
  <c r="T43" i="54"/>
  <c r="I10" i="55" s="1"/>
  <c r="S43" i="54"/>
  <c r="H10" i="55" s="1"/>
  <c r="R43" i="54"/>
  <c r="G10" i="55" s="1"/>
  <c r="O43" i="54"/>
  <c r="F10" i="55" s="1"/>
  <c r="N43" i="54"/>
  <c r="E10" i="55" s="1"/>
  <c r="M43" i="54"/>
  <c r="D10" i="55" s="1"/>
  <c r="K43" i="54"/>
  <c r="C10" i="55" s="1"/>
  <c r="J43" i="54"/>
  <c r="B10" i="55" s="1"/>
  <c r="AG42" i="54"/>
  <c r="AC42" i="54"/>
  <c r="Y42" i="54"/>
  <c r="U42" i="54"/>
  <c r="AG41" i="54"/>
  <c r="AC41" i="54"/>
  <c r="Y41" i="54"/>
  <c r="U41" i="54"/>
  <c r="AG40" i="54"/>
  <c r="AC40" i="54"/>
  <c r="Y40" i="54"/>
  <c r="U40" i="54"/>
  <c r="AG39" i="54"/>
  <c r="AC39" i="54"/>
  <c r="Y39" i="54"/>
  <c r="U39" i="54"/>
  <c r="AG38" i="54"/>
  <c r="AC38" i="54"/>
  <c r="Y38" i="54"/>
  <c r="U38" i="54"/>
  <c r="AG37" i="54"/>
  <c r="AC37" i="54"/>
  <c r="Y37" i="54"/>
  <c r="U37" i="54"/>
  <c r="AG36" i="54"/>
  <c r="AC36" i="54"/>
  <c r="Y36" i="54"/>
  <c r="U36" i="54"/>
  <c r="AG35" i="54"/>
  <c r="AC35" i="54"/>
  <c r="Y35" i="54"/>
  <c r="U35" i="54"/>
  <c r="AG34" i="54"/>
  <c r="AC34" i="54"/>
  <c r="Y34" i="54"/>
  <c r="U34" i="54"/>
  <c r="AG33" i="54"/>
  <c r="AG43" i="54" s="1"/>
  <c r="V10" i="55" s="1"/>
  <c r="AC33" i="54"/>
  <c r="AC43" i="54" s="1"/>
  <c r="R10" i="55" s="1"/>
  <c r="Y33" i="54"/>
  <c r="Y43" i="54" s="1"/>
  <c r="N10" i="55" s="1"/>
  <c r="U33" i="54"/>
  <c r="AF31" i="54"/>
  <c r="U9" i="55" s="1"/>
  <c r="AE31" i="54"/>
  <c r="T9" i="55" s="1"/>
  <c r="AD31" i="54"/>
  <c r="S9" i="55" s="1"/>
  <c r="AB31" i="54"/>
  <c r="Q9" i="55" s="1"/>
  <c r="AA31" i="54"/>
  <c r="P9" i="55" s="1"/>
  <c r="Z31" i="54"/>
  <c r="O9" i="55" s="1"/>
  <c r="X31" i="54"/>
  <c r="M9" i="55" s="1"/>
  <c r="W31" i="54"/>
  <c r="L9" i="55" s="1"/>
  <c r="V31" i="54"/>
  <c r="K9" i="55" s="1"/>
  <c r="T31" i="54"/>
  <c r="I9" i="55" s="1"/>
  <c r="S31" i="54"/>
  <c r="H9" i="55" s="1"/>
  <c r="R31" i="54"/>
  <c r="G9" i="55" s="1"/>
  <c r="O31" i="54"/>
  <c r="F9" i="55" s="1"/>
  <c r="N31" i="54"/>
  <c r="E9" i="55" s="1"/>
  <c r="M31" i="54"/>
  <c r="D9" i="55" s="1"/>
  <c r="K31" i="54"/>
  <c r="C9" i="55" s="1"/>
  <c r="J31" i="54"/>
  <c r="B9" i="55" s="1"/>
  <c r="AG30" i="54"/>
  <c r="AC30" i="54"/>
  <c r="Y30" i="54"/>
  <c r="U30" i="54"/>
  <c r="AG29" i="54"/>
  <c r="AC29" i="54"/>
  <c r="Y29" i="54"/>
  <c r="U29" i="54"/>
  <c r="AG28" i="54"/>
  <c r="AC28" i="54"/>
  <c r="Y28" i="54"/>
  <c r="U28" i="54"/>
  <c r="AG27" i="54"/>
  <c r="AC27" i="54"/>
  <c r="Y27" i="54"/>
  <c r="U27" i="54"/>
  <c r="AG26" i="54"/>
  <c r="AC26" i="54"/>
  <c r="Y26" i="54"/>
  <c r="U26" i="54"/>
  <c r="AG25" i="54"/>
  <c r="AC25" i="54"/>
  <c r="Y25" i="54"/>
  <c r="U25" i="54"/>
  <c r="AG24" i="54"/>
  <c r="AC24" i="54"/>
  <c r="Y24" i="54"/>
  <c r="U24" i="54"/>
  <c r="AG23" i="54"/>
  <c r="AC23" i="54"/>
  <c r="Y23" i="54"/>
  <c r="U23" i="54"/>
  <c r="AG22" i="54"/>
  <c r="AC22" i="54"/>
  <c r="Y22" i="54"/>
  <c r="U22" i="54"/>
  <c r="AG21" i="54"/>
  <c r="AG31" i="54" s="1"/>
  <c r="V9" i="55" s="1"/>
  <c r="AC21" i="54"/>
  <c r="AC31" i="54" s="1"/>
  <c r="R9" i="55" s="1"/>
  <c r="Y21" i="54"/>
  <c r="Y31" i="54" s="1"/>
  <c r="N9" i="55" s="1"/>
  <c r="U21" i="54"/>
  <c r="U31" i="54" s="1"/>
  <c r="J9" i="55" s="1"/>
  <c r="AF19" i="54"/>
  <c r="U8" i="55" s="1"/>
  <c r="AE19" i="54"/>
  <c r="T8" i="55" s="1"/>
  <c r="AD19" i="54"/>
  <c r="AB19" i="54"/>
  <c r="Q8" i="55" s="1"/>
  <c r="AA19" i="54"/>
  <c r="P8" i="55" s="1"/>
  <c r="Z19" i="54"/>
  <c r="X19" i="54"/>
  <c r="M8" i="55" s="1"/>
  <c r="W19" i="54"/>
  <c r="L8" i="55" s="1"/>
  <c r="V19" i="54"/>
  <c r="T19" i="54"/>
  <c r="I8" i="55" s="1"/>
  <c r="S19" i="54"/>
  <c r="H8" i="55" s="1"/>
  <c r="R19" i="54"/>
  <c r="O19" i="54"/>
  <c r="F8" i="55" s="1"/>
  <c r="N19" i="54"/>
  <c r="E8" i="55" s="1"/>
  <c r="M19" i="54"/>
  <c r="D8" i="55" s="1"/>
  <c r="K19" i="54"/>
  <c r="J19" i="54"/>
  <c r="B8" i="55" s="1"/>
  <c r="AG18" i="54"/>
  <c r="AC18" i="54"/>
  <c r="Y18" i="54"/>
  <c r="U18" i="54"/>
  <c r="AG17" i="54"/>
  <c r="AC17" i="54"/>
  <c r="Y17" i="54"/>
  <c r="U17" i="54"/>
  <c r="AG16" i="54"/>
  <c r="AC16" i="54"/>
  <c r="Y16" i="54"/>
  <c r="U16" i="54"/>
  <c r="AG15" i="54"/>
  <c r="AC15" i="54"/>
  <c r="Y15" i="54"/>
  <c r="U15" i="54"/>
  <c r="AG14" i="54"/>
  <c r="AC14" i="54"/>
  <c r="Y14" i="54"/>
  <c r="U14" i="54"/>
  <c r="AG13" i="54"/>
  <c r="AC13" i="54"/>
  <c r="Y13" i="54"/>
  <c r="U13" i="54"/>
  <c r="AG12" i="54"/>
  <c r="AC12" i="54"/>
  <c r="Y12" i="54"/>
  <c r="U12" i="54"/>
  <c r="AG11" i="54"/>
  <c r="AC11" i="54"/>
  <c r="Y11" i="54"/>
  <c r="U11" i="54"/>
  <c r="AG10" i="54"/>
  <c r="AC10" i="54"/>
  <c r="Y10" i="54"/>
  <c r="U10" i="54"/>
  <c r="AG9" i="54"/>
  <c r="AG19" i="54" s="1"/>
  <c r="AC9" i="54"/>
  <c r="AC19" i="54" s="1"/>
  <c r="Y9" i="54"/>
  <c r="Y19" i="54" s="1"/>
  <c r="U9" i="54"/>
  <c r="C18" i="53"/>
  <c r="B18" i="53"/>
  <c r="Y17" i="53"/>
  <c r="A5" i="53"/>
  <c r="A24" i="53" s="1"/>
  <c r="A3" i="53"/>
  <c r="A1" i="53"/>
  <c r="A191" i="52"/>
  <c r="AF190" i="52"/>
  <c r="U23" i="53" s="1"/>
  <c r="AE190" i="52"/>
  <c r="T23" i="53" s="1"/>
  <c r="AD190" i="52"/>
  <c r="S23" i="53" s="1"/>
  <c r="AB190" i="52"/>
  <c r="Q23" i="53" s="1"/>
  <c r="AA190" i="52"/>
  <c r="P23" i="53" s="1"/>
  <c r="Z190" i="52"/>
  <c r="O23" i="53" s="1"/>
  <c r="X190" i="52"/>
  <c r="M23" i="53" s="1"/>
  <c r="W190" i="52"/>
  <c r="L23" i="53" s="1"/>
  <c r="V190" i="52"/>
  <c r="K23" i="53" s="1"/>
  <c r="T190" i="52"/>
  <c r="I23" i="53" s="1"/>
  <c r="S190" i="52"/>
  <c r="H23" i="53" s="1"/>
  <c r="R190" i="52"/>
  <c r="G23" i="53" s="1"/>
  <c r="O190" i="52"/>
  <c r="F23" i="53" s="1"/>
  <c r="N190" i="52"/>
  <c r="E23" i="53" s="1"/>
  <c r="M190" i="52"/>
  <c r="D23" i="53" s="1"/>
  <c r="K190" i="52"/>
  <c r="C23" i="53" s="1"/>
  <c r="AG189" i="52"/>
  <c r="AC189" i="52"/>
  <c r="AC190" i="52" s="1"/>
  <c r="R23" i="53" s="1"/>
  <c r="Y189" i="52"/>
  <c r="U189" i="52"/>
  <c r="AF187" i="52"/>
  <c r="U22" i="53" s="1"/>
  <c r="AE187" i="52"/>
  <c r="T22" i="53" s="1"/>
  <c r="AD187" i="52"/>
  <c r="S22" i="53" s="1"/>
  <c r="AB187" i="52"/>
  <c r="Q22" i="53" s="1"/>
  <c r="AA187" i="52"/>
  <c r="P22" i="53" s="1"/>
  <c r="Z187" i="52"/>
  <c r="O22" i="53" s="1"/>
  <c r="X187" i="52"/>
  <c r="M22" i="53" s="1"/>
  <c r="W187" i="52"/>
  <c r="L22" i="53" s="1"/>
  <c r="V187" i="52"/>
  <c r="K22" i="53" s="1"/>
  <c r="T187" i="52"/>
  <c r="I22" i="53" s="1"/>
  <c r="S187" i="52"/>
  <c r="H22" i="53" s="1"/>
  <c r="R187" i="52"/>
  <c r="G22" i="53" s="1"/>
  <c r="O187" i="52"/>
  <c r="F22" i="53" s="1"/>
  <c r="N187" i="52"/>
  <c r="E22" i="53" s="1"/>
  <c r="M187" i="52"/>
  <c r="D22" i="53" s="1"/>
  <c r="K187" i="52"/>
  <c r="C22" i="53" s="1"/>
  <c r="J187" i="52"/>
  <c r="B22" i="53" s="1"/>
  <c r="AG186" i="52"/>
  <c r="AC186" i="52"/>
  <c r="Y186" i="52"/>
  <c r="U186" i="52"/>
  <c r="AG185" i="52"/>
  <c r="AC185" i="52"/>
  <c r="Y185" i="52"/>
  <c r="U185" i="52"/>
  <c r="AG184" i="52"/>
  <c r="AC184" i="52"/>
  <c r="Y184" i="52"/>
  <c r="U184" i="52"/>
  <c r="AG183" i="52"/>
  <c r="AC183" i="52"/>
  <c r="Y183" i="52"/>
  <c r="U183" i="52"/>
  <c r="AG182" i="52"/>
  <c r="AC182" i="52"/>
  <c r="Y182" i="52"/>
  <c r="U182" i="52"/>
  <c r="AG181" i="52"/>
  <c r="AC181" i="52"/>
  <c r="Y181" i="52"/>
  <c r="U181" i="52"/>
  <c r="AG180" i="52"/>
  <c r="AC180" i="52"/>
  <c r="Y180" i="52"/>
  <c r="U180" i="52"/>
  <c r="AG179" i="52"/>
  <c r="AC179" i="52"/>
  <c r="Y179" i="52"/>
  <c r="U179" i="52"/>
  <c r="AG178" i="52"/>
  <c r="AC178" i="52"/>
  <c r="Y178" i="52"/>
  <c r="U178" i="52"/>
  <c r="AG177" i="52"/>
  <c r="AC177" i="52"/>
  <c r="AC187" i="52" s="1"/>
  <c r="R22" i="53" s="1"/>
  <c r="Y177" i="52"/>
  <c r="U177" i="52"/>
  <c r="U187" i="52" s="1"/>
  <c r="J22" i="53" s="1"/>
  <c r="AF175" i="52"/>
  <c r="U21" i="53" s="1"/>
  <c r="AE175" i="52"/>
  <c r="T21" i="53" s="1"/>
  <c r="AD175" i="52"/>
  <c r="S21" i="53" s="1"/>
  <c r="AB175" i="52"/>
  <c r="Q21" i="53" s="1"/>
  <c r="AA175" i="52"/>
  <c r="P21" i="53" s="1"/>
  <c r="Z175" i="52"/>
  <c r="O21" i="53" s="1"/>
  <c r="X175" i="52"/>
  <c r="M21" i="53" s="1"/>
  <c r="W175" i="52"/>
  <c r="L21" i="53" s="1"/>
  <c r="V175" i="52"/>
  <c r="K21" i="53" s="1"/>
  <c r="T175" i="52"/>
  <c r="I21" i="53" s="1"/>
  <c r="S175" i="52"/>
  <c r="H21" i="53" s="1"/>
  <c r="R175" i="52"/>
  <c r="G21" i="53" s="1"/>
  <c r="O175" i="52"/>
  <c r="F21" i="53" s="1"/>
  <c r="N175" i="52"/>
  <c r="E21" i="53" s="1"/>
  <c r="M175" i="52"/>
  <c r="D21" i="53" s="1"/>
  <c r="K175" i="52"/>
  <c r="C21" i="53" s="1"/>
  <c r="J175" i="52"/>
  <c r="B21" i="53" s="1"/>
  <c r="AG174" i="52"/>
  <c r="AC174" i="52"/>
  <c r="Y174" i="52"/>
  <c r="U174" i="52"/>
  <c r="AG173" i="52"/>
  <c r="AC173" i="52"/>
  <c r="Y173" i="52"/>
  <c r="U173" i="52"/>
  <c r="AG172" i="52"/>
  <c r="AC172" i="52"/>
  <c r="Y172" i="52"/>
  <c r="U172" i="52"/>
  <c r="AG171" i="52"/>
  <c r="AC171" i="52"/>
  <c r="Y171" i="52"/>
  <c r="U171" i="52"/>
  <c r="AG170" i="52"/>
  <c r="AC170" i="52"/>
  <c r="Y170" i="52"/>
  <c r="U170" i="52"/>
  <c r="AG169" i="52"/>
  <c r="AC169" i="52"/>
  <c r="Y169" i="52"/>
  <c r="U169" i="52"/>
  <c r="AG168" i="52"/>
  <c r="AC168" i="52"/>
  <c r="Y168" i="52"/>
  <c r="U168" i="52"/>
  <c r="AG167" i="52"/>
  <c r="AC167" i="52"/>
  <c r="Y167" i="52"/>
  <c r="U167" i="52"/>
  <c r="AG166" i="52"/>
  <c r="AC166" i="52"/>
  <c r="Y166" i="52"/>
  <c r="U166" i="52"/>
  <c r="AG165" i="52"/>
  <c r="AC165" i="52"/>
  <c r="AC175" i="52" s="1"/>
  <c r="R21" i="53" s="1"/>
  <c r="Y165" i="52"/>
  <c r="U165" i="52"/>
  <c r="AF163" i="52"/>
  <c r="U20" i="53" s="1"/>
  <c r="AE163" i="52"/>
  <c r="T20" i="53" s="1"/>
  <c r="AD163" i="52"/>
  <c r="S20" i="53" s="1"/>
  <c r="AB163" i="52"/>
  <c r="Q20" i="53" s="1"/>
  <c r="AA163" i="52"/>
  <c r="P20" i="53" s="1"/>
  <c r="Z163" i="52"/>
  <c r="O20" i="53" s="1"/>
  <c r="X163" i="52"/>
  <c r="M20" i="53" s="1"/>
  <c r="W163" i="52"/>
  <c r="L20" i="53" s="1"/>
  <c r="V163" i="52"/>
  <c r="K20" i="53" s="1"/>
  <c r="T163" i="52"/>
  <c r="I20" i="53" s="1"/>
  <c r="S163" i="52"/>
  <c r="H20" i="53" s="1"/>
  <c r="R163" i="52"/>
  <c r="G20" i="53" s="1"/>
  <c r="O163" i="52"/>
  <c r="F20" i="53" s="1"/>
  <c r="N163" i="52"/>
  <c r="E20" i="53" s="1"/>
  <c r="M163" i="52"/>
  <c r="D20" i="53" s="1"/>
  <c r="K163" i="52"/>
  <c r="C20" i="53" s="1"/>
  <c r="J163" i="52"/>
  <c r="B20" i="53" s="1"/>
  <c r="AG162" i="52"/>
  <c r="AC162" i="52"/>
  <c r="Y162" i="52"/>
  <c r="U162" i="52"/>
  <c r="AG161" i="52"/>
  <c r="AC161" i="52"/>
  <c r="Y161" i="52"/>
  <c r="U161" i="52"/>
  <c r="AG160" i="52"/>
  <c r="AC160" i="52"/>
  <c r="Y160" i="52"/>
  <c r="U160" i="52"/>
  <c r="AG159" i="52"/>
  <c r="AC159" i="52"/>
  <c r="Y159" i="52"/>
  <c r="U159" i="52"/>
  <c r="AG158" i="52"/>
  <c r="AC158" i="52"/>
  <c r="Y158" i="52"/>
  <c r="U158" i="52"/>
  <c r="AG157" i="52"/>
  <c r="AC157" i="52"/>
  <c r="Y157" i="52"/>
  <c r="U157" i="52"/>
  <c r="AG156" i="52"/>
  <c r="AC156" i="52"/>
  <c r="Y156" i="52"/>
  <c r="U156" i="52"/>
  <c r="AG155" i="52"/>
  <c r="AC155" i="52"/>
  <c r="Y155" i="52"/>
  <c r="U155" i="52"/>
  <c r="AG154" i="52"/>
  <c r="AC154" i="52"/>
  <c r="Y154" i="52"/>
  <c r="U154" i="52"/>
  <c r="AG153" i="52"/>
  <c r="AC153" i="52"/>
  <c r="AC163" i="52" s="1"/>
  <c r="R20" i="53" s="1"/>
  <c r="Y153" i="52"/>
  <c r="U153" i="52"/>
  <c r="U163" i="52" s="1"/>
  <c r="J20" i="53" s="1"/>
  <c r="AF151" i="52"/>
  <c r="U19" i="53" s="1"/>
  <c r="AE151" i="52"/>
  <c r="T19" i="53" s="1"/>
  <c r="AD151" i="52"/>
  <c r="S19" i="53" s="1"/>
  <c r="AB151" i="52"/>
  <c r="Q19" i="53" s="1"/>
  <c r="AA151" i="52"/>
  <c r="P19" i="53" s="1"/>
  <c r="Z151" i="52"/>
  <c r="O19" i="53" s="1"/>
  <c r="X151" i="52"/>
  <c r="M19" i="53" s="1"/>
  <c r="W151" i="52"/>
  <c r="L19" i="53" s="1"/>
  <c r="V151" i="52"/>
  <c r="K19" i="53" s="1"/>
  <c r="T151" i="52"/>
  <c r="I19" i="53" s="1"/>
  <c r="S151" i="52"/>
  <c r="H19" i="53" s="1"/>
  <c r="R151" i="52"/>
  <c r="G19" i="53" s="1"/>
  <c r="O151" i="52"/>
  <c r="F19" i="53" s="1"/>
  <c r="N151" i="52"/>
  <c r="E19" i="53" s="1"/>
  <c r="M151" i="52"/>
  <c r="D19" i="53" s="1"/>
  <c r="K151" i="52"/>
  <c r="C19" i="53" s="1"/>
  <c r="J151" i="52"/>
  <c r="B19" i="53" s="1"/>
  <c r="AG150" i="52"/>
  <c r="AC150" i="52"/>
  <c r="Y150" i="52"/>
  <c r="U150" i="52"/>
  <c r="AG149" i="52"/>
  <c r="AC149" i="52"/>
  <c r="Y149" i="52"/>
  <c r="U149" i="52"/>
  <c r="AG148" i="52"/>
  <c r="AC148" i="52"/>
  <c r="Y148" i="52"/>
  <c r="U148" i="52"/>
  <c r="AG147" i="52"/>
  <c r="AC147" i="52"/>
  <c r="Y147" i="52"/>
  <c r="U147" i="52"/>
  <c r="AG146" i="52"/>
  <c r="AC146" i="52"/>
  <c r="Y146" i="52"/>
  <c r="U146" i="52"/>
  <c r="AG145" i="52"/>
  <c r="AC145" i="52"/>
  <c r="Y145" i="52"/>
  <c r="U145" i="52"/>
  <c r="AG144" i="52"/>
  <c r="AC144" i="52"/>
  <c r="Y144" i="52"/>
  <c r="U144" i="52"/>
  <c r="AG143" i="52"/>
  <c r="AC143" i="52"/>
  <c r="Y143" i="52"/>
  <c r="U143" i="52"/>
  <c r="AG142" i="52"/>
  <c r="AC142" i="52"/>
  <c r="Y142" i="52"/>
  <c r="U142" i="52"/>
  <c r="AG141" i="52"/>
  <c r="AC141" i="52"/>
  <c r="AC151" i="52" s="1"/>
  <c r="R19" i="53" s="1"/>
  <c r="Y141" i="52"/>
  <c r="U141" i="52"/>
  <c r="AF139" i="52"/>
  <c r="U18" i="53" s="1"/>
  <c r="AE139" i="52"/>
  <c r="T18" i="53" s="1"/>
  <c r="AD139" i="52"/>
  <c r="S18" i="53" s="1"/>
  <c r="AB139" i="52"/>
  <c r="Q18" i="53" s="1"/>
  <c r="AA139" i="52"/>
  <c r="P18" i="53" s="1"/>
  <c r="Z139" i="52"/>
  <c r="O18" i="53" s="1"/>
  <c r="X139" i="52"/>
  <c r="M18" i="53" s="1"/>
  <c r="W139" i="52"/>
  <c r="L18" i="53" s="1"/>
  <c r="V139" i="52"/>
  <c r="K18" i="53" s="1"/>
  <c r="T139" i="52"/>
  <c r="I18" i="53" s="1"/>
  <c r="S139" i="52"/>
  <c r="H18" i="53" s="1"/>
  <c r="R139" i="52"/>
  <c r="G18" i="53" s="1"/>
  <c r="O139" i="52"/>
  <c r="F18" i="53" s="1"/>
  <c r="N139" i="52"/>
  <c r="E18" i="53" s="1"/>
  <c r="M139" i="52"/>
  <c r="D18" i="53" s="1"/>
  <c r="AG138" i="52"/>
  <c r="AC138" i="52"/>
  <c r="Y138" i="52"/>
  <c r="U138" i="52"/>
  <c r="AG137" i="52"/>
  <c r="AC137" i="52"/>
  <c r="Y137" i="52"/>
  <c r="U137" i="52"/>
  <c r="AG136" i="52"/>
  <c r="AC136" i="52"/>
  <c r="Y136" i="52"/>
  <c r="U136" i="52"/>
  <c r="AG135" i="52"/>
  <c r="AC135" i="52"/>
  <c r="Y135" i="52"/>
  <c r="U135" i="52"/>
  <c r="AG134" i="52"/>
  <c r="AC134" i="52"/>
  <c r="Y134" i="52"/>
  <c r="U134" i="52"/>
  <c r="AG133" i="52"/>
  <c r="AC133" i="52"/>
  <c r="Y133" i="52"/>
  <c r="U133" i="52"/>
  <c r="AG132" i="52"/>
  <c r="AC132" i="52"/>
  <c r="Y132" i="52"/>
  <c r="U132" i="52"/>
  <c r="AG131" i="52"/>
  <c r="AC131" i="52"/>
  <c r="Y131" i="52"/>
  <c r="U131" i="52"/>
  <c r="AG130" i="52"/>
  <c r="AC130" i="52"/>
  <c r="Y130" i="52"/>
  <c r="U130" i="52"/>
  <c r="AG129" i="52"/>
  <c r="AC129" i="52"/>
  <c r="AC139" i="52" s="1"/>
  <c r="R18" i="53" s="1"/>
  <c r="Y129" i="52"/>
  <c r="U129" i="52"/>
  <c r="U139" i="52" s="1"/>
  <c r="J18" i="53" s="1"/>
  <c r="AF127" i="52"/>
  <c r="U17" i="53" s="1"/>
  <c r="AE127" i="52"/>
  <c r="T17" i="53" s="1"/>
  <c r="AD127" i="52"/>
  <c r="S17" i="53" s="1"/>
  <c r="AB127" i="52"/>
  <c r="Q17" i="53" s="1"/>
  <c r="AA127" i="52"/>
  <c r="P17" i="53" s="1"/>
  <c r="Z127" i="52"/>
  <c r="O17" i="53" s="1"/>
  <c r="X127" i="52"/>
  <c r="M17" i="53" s="1"/>
  <c r="W127" i="52"/>
  <c r="L17" i="53" s="1"/>
  <c r="V127" i="52"/>
  <c r="K17" i="53" s="1"/>
  <c r="T127" i="52"/>
  <c r="I17" i="53" s="1"/>
  <c r="S127" i="52"/>
  <c r="H17" i="53" s="1"/>
  <c r="R127" i="52"/>
  <c r="G17" i="53" s="1"/>
  <c r="O127" i="52"/>
  <c r="F17" i="53" s="1"/>
  <c r="N127" i="52"/>
  <c r="E17" i="53" s="1"/>
  <c r="M127" i="52"/>
  <c r="D17" i="53" s="1"/>
  <c r="K127" i="52"/>
  <c r="C17" i="53" s="1"/>
  <c r="J127" i="52"/>
  <c r="B17" i="53" s="1"/>
  <c r="AG126" i="52"/>
  <c r="AC126" i="52"/>
  <c r="Y126" i="52"/>
  <c r="U126" i="52"/>
  <c r="AG125" i="52"/>
  <c r="AC125" i="52"/>
  <c r="Y125" i="52"/>
  <c r="U125" i="52"/>
  <c r="AG124" i="52"/>
  <c r="AC124" i="52"/>
  <c r="Y124" i="52"/>
  <c r="U124" i="52"/>
  <c r="AG123" i="52"/>
  <c r="AC123" i="52"/>
  <c r="Y123" i="52"/>
  <c r="U123" i="52"/>
  <c r="AG122" i="52"/>
  <c r="AC122" i="52"/>
  <c r="Y122" i="52"/>
  <c r="U122" i="52"/>
  <c r="AG121" i="52"/>
  <c r="AC121" i="52"/>
  <c r="Y121" i="52"/>
  <c r="U121" i="52"/>
  <c r="AG120" i="52"/>
  <c r="AC120" i="52"/>
  <c r="Y120" i="52"/>
  <c r="U120" i="52"/>
  <c r="AG119" i="52"/>
  <c r="AC119" i="52"/>
  <c r="Y119" i="52"/>
  <c r="U119" i="52"/>
  <c r="AG118" i="52"/>
  <c r="AC118" i="52"/>
  <c r="Y118" i="52"/>
  <c r="U118" i="52"/>
  <c r="AG117" i="52"/>
  <c r="AC117" i="52"/>
  <c r="AC127" i="52" s="1"/>
  <c r="R17" i="53" s="1"/>
  <c r="Y117" i="52"/>
  <c r="U117" i="52"/>
  <c r="U127" i="52" s="1"/>
  <c r="J17" i="53" s="1"/>
  <c r="AF115" i="52"/>
  <c r="U16" i="53" s="1"/>
  <c r="AE115" i="52"/>
  <c r="T16" i="53" s="1"/>
  <c r="AD115" i="52"/>
  <c r="S16" i="53" s="1"/>
  <c r="AB115" i="52"/>
  <c r="Q16" i="53" s="1"/>
  <c r="AA115" i="52"/>
  <c r="P16" i="53" s="1"/>
  <c r="Z115" i="52"/>
  <c r="O16" i="53" s="1"/>
  <c r="X115" i="52"/>
  <c r="M16" i="53" s="1"/>
  <c r="W115" i="52"/>
  <c r="L16" i="53" s="1"/>
  <c r="V115" i="52"/>
  <c r="K16" i="53" s="1"/>
  <c r="T115" i="52"/>
  <c r="I16" i="53" s="1"/>
  <c r="S115" i="52"/>
  <c r="H16" i="53" s="1"/>
  <c r="R115" i="52"/>
  <c r="G16" i="53" s="1"/>
  <c r="O115" i="52"/>
  <c r="F16" i="53" s="1"/>
  <c r="N115" i="52"/>
  <c r="E16" i="53" s="1"/>
  <c r="M115" i="52"/>
  <c r="D16" i="53" s="1"/>
  <c r="K115" i="52"/>
  <c r="C16" i="53" s="1"/>
  <c r="J115" i="52"/>
  <c r="B16" i="53" s="1"/>
  <c r="AG114" i="52"/>
  <c r="AC114" i="52"/>
  <c r="Y114" i="52"/>
  <c r="U114" i="52"/>
  <c r="AG113" i="52"/>
  <c r="AC113" i="52"/>
  <c r="Y113" i="52"/>
  <c r="U113" i="52"/>
  <c r="AG112" i="52"/>
  <c r="AC112" i="52"/>
  <c r="Y112" i="52"/>
  <c r="U112" i="52"/>
  <c r="AG111" i="52"/>
  <c r="AC111" i="52"/>
  <c r="Y111" i="52"/>
  <c r="U111" i="52"/>
  <c r="AG110" i="52"/>
  <c r="AC110" i="52"/>
  <c r="Y110" i="52"/>
  <c r="U110" i="52"/>
  <c r="AG109" i="52"/>
  <c r="AC109" i="52"/>
  <c r="Y109" i="52"/>
  <c r="U109" i="52"/>
  <c r="AG108" i="52"/>
  <c r="AC108" i="52"/>
  <c r="Y108" i="52"/>
  <c r="U108" i="52"/>
  <c r="AG107" i="52"/>
  <c r="AC107" i="52"/>
  <c r="Y107" i="52"/>
  <c r="U107" i="52"/>
  <c r="AG106" i="52"/>
  <c r="AC106" i="52"/>
  <c r="Y106" i="52"/>
  <c r="U106" i="52"/>
  <c r="AG105" i="52"/>
  <c r="AC105" i="52"/>
  <c r="AC115" i="52" s="1"/>
  <c r="R16" i="53" s="1"/>
  <c r="Y105" i="52"/>
  <c r="U105" i="52"/>
  <c r="AF103" i="52"/>
  <c r="U15" i="53" s="1"/>
  <c r="AE103" i="52"/>
  <c r="T15" i="53" s="1"/>
  <c r="AD103" i="52"/>
  <c r="S15" i="53" s="1"/>
  <c r="AB103" i="52"/>
  <c r="Q15" i="53" s="1"/>
  <c r="AA103" i="52"/>
  <c r="P15" i="53" s="1"/>
  <c r="Z103" i="52"/>
  <c r="O15" i="53" s="1"/>
  <c r="X103" i="52"/>
  <c r="M15" i="53" s="1"/>
  <c r="W103" i="52"/>
  <c r="L15" i="53" s="1"/>
  <c r="V103" i="52"/>
  <c r="K15" i="53" s="1"/>
  <c r="T103" i="52"/>
  <c r="I15" i="53" s="1"/>
  <c r="S103" i="52"/>
  <c r="H15" i="53" s="1"/>
  <c r="R103" i="52"/>
  <c r="G15" i="53" s="1"/>
  <c r="O103" i="52"/>
  <c r="F15" i="53" s="1"/>
  <c r="N103" i="52"/>
  <c r="E15" i="53" s="1"/>
  <c r="M103" i="52"/>
  <c r="D15" i="53" s="1"/>
  <c r="K103" i="52"/>
  <c r="C15" i="53" s="1"/>
  <c r="J103" i="52"/>
  <c r="B15" i="53" s="1"/>
  <c r="AG102" i="52"/>
  <c r="AC102" i="52"/>
  <c r="Y102" i="52"/>
  <c r="U102" i="52"/>
  <c r="AG101" i="52"/>
  <c r="AC101" i="52"/>
  <c r="Y101" i="52"/>
  <c r="U101" i="52"/>
  <c r="AG100" i="52"/>
  <c r="AC100" i="52"/>
  <c r="Y100" i="52"/>
  <c r="U100" i="52"/>
  <c r="AG99" i="52"/>
  <c r="AC99" i="52"/>
  <c r="Y99" i="52"/>
  <c r="U99" i="52"/>
  <c r="AG98" i="52"/>
  <c r="AC98" i="52"/>
  <c r="Y98" i="52"/>
  <c r="U98" i="52"/>
  <c r="AG97" i="52"/>
  <c r="AC97" i="52"/>
  <c r="Y97" i="52"/>
  <c r="U97" i="52"/>
  <c r="AG96" i="52"/>
  <c r="AC96" i="52"/>
  <c r="Y96" i="52"/>
  <c r="U96" i="52"/>
  <c r="AG95" i="52"/>
  <c r="AC95" i="52"/>
  <c r="Y95" i="52"/>
  <c r="U95" i="52"/>
  <c r="AG94" i="52"/>
  <c r="AC94" i="52"/>
  <c r="Y94" i="52"/>
  <c r="U94" i="52"/>
  <c r="AG93" i="52"/>
  <c r="AC93" i="52"/>
  <c r="AC103" i="52" s="1"/>
  <c r="R15" i="53" s="1"/>
  <c r="Y93" i="52"/>
  <c r="U93" i="52"/>
  <c r="U103" i="52" s="1"/>
  <c r="J15" i="53" s="1"/>
  <c r="AF91" i="52"/>
  <c r="U14" i="53" s="1"/>
  <c r="AE91" i="52"/>
  <c r="T14" i="53" s="1"/>
  <c r="AD91" i="52"/>
  <c r="S14" i="53" s="1"/>
  <c r="AB91" i="52"/>
  <c r="Q14" i="53" s="1"/>
  <c r="AA91" i="52"/>
  <c r="P14" i="53" s="1"/>
  <c r="Z91" i="52"/>
  <c r="O14" i="53" s="1"/>
  <c r="X91" i="52"/>
  <c r="M14" i="53" s="1"/>
  <c r="W91" i="52"/>
  <c r="L14" i="53" s="1"/>
  <c r="V91" i="52"/>
  <c r="K14" i="53" s="1"/>
  <c r="T91" i="52"/>
  <c r="I14" i="53" s="1"/>
  <c r="S91" i="52"/>
  <c r="H14" i="53" s="1"/>
  <c r="R91" i="52"/>
  <c r="G14" i="53" s="1"/>
  <c r="O91" i="52"/>
  <c r="F14" i="53" s="1"/>
  <c r="N91" i="52"/>
  <c r="E14" i="53" s="1"/>
  <c r="M91" i="52"/>
  <c r="D14" i="53" s="1"/>
  <c r="K91" i="52"/>
  <c r="C14" i="53" s="1"/>
  <c r="J91" i="52"/>
  <c r="B14" i="53" s="1"/>
  <c r="AG90" i="52"/>
  <c r="AC90" i="52"/>
  <c r="Y90" i="52"/>
  <c r="U90" i="52"/>
  <c r="AG89" i="52"/>
  <c r="AC89" i="52"/>
  <c r="Y89" i="52"/>
  <c r="U89" i="52"/>
  <c r="AG88" i="52"/>
  <c r="AC88" i="52"/>
  <c r="Y88" i="52"/>
  <c r="U88" i="52"/>
  <c r="AG87" i="52"/>
  <c r="AC87" i="52"/>
  <c r="Y87" i="52"/>
  <c r="U87" i="52"/>
  <c r="AG86" i="52"/>
  <c r="AC86" i="52"/>
  <c r="Y86" i="52"/>
  <c r="U86" i="52"/>
  <c r="AG85" i="52"/>
  <c r="AC85" i="52"/>
  <c r="Y85" i="52"/>
  <c r="U85" i="52"/>
  <c r="AG84" i="52"/>
  <c r="AC84" i="52"/>
  <c r="Y84" i="52"/>
  <c r="U84" i="52"/>
  <c r="AG83" i="52"/>
  <c r="AC83" i="52"/>
  <c r="Y83" i="52"/>
  <c r="U83" i="52"/>
  <c r="AG82" i="52"/>
  <c r="AC82" i="52"/>
  <c r="Y82" i="52"/>
  <c r="U82" i="52"/>
  <c r="AG81" i="52"/>
  <c r="AC81" i="52"/>
  <c r="AC91" i="52" s="1"/>
  <c r="R14" i="53" s="1"/>
  <c r="Y81" i="52"/>
  <c r="U81" i="52"/>
  <c r="AF79" i="52"/>
  <c r="U13" i="53" s="1"/>
  <c r="AE79" i="52"/>
  <c r="T13" i="53" s="1"/>
  <c r="AD79" i="52"/>
  <c r="S13" i="53" s="1"/>
  <c r="AB79" i="52"/>
  <c r="Q13" i="53" s="1"/>
  <c r="AA79" i="52"/>
  <c r="P13" i="53" s="1"/>
  <c r="Z79" i="52"/>
  <c r="O13" i="53" s="1"/>
  <c r="X79" i="52"/>
  <c r="M13" i="53" s="1"/>
  <c r="W79" i="52"/>
  <c r="L13" i="53" s="1"/>
  <c r="V79" i="52"/>
  <c r="K13" i="53" s="1"/>
  <c r="T79" i="52"/>
  <c r="I13" i="53" s="1"/>
  <c r="S79" i="52"/>
  <c r="H13" i="53" s="1"/>
  <c r="R79" i="52"/>
  <c r="G13" i="53" s="1"/>
  <c r="O79" i="52"/>
  <c r="F13" i="53" s="1"/>
  <c r="N79" i="52"/>
  <c r="E13" i="53" s="1"/>
  <c r="M79" i="52"/>
  <c r="D13" i="53" s="1"/>
  <c r="K79" i="52"/>
  <c r="C13" i="53" s="1"/>
  <c r="J79" i="52"/>
  <c r="B13" i="53" s="1"/>
  <c r="AG78" i="52"/>
  <c r="AC78" i="52"/>
  <c r="Y78" i="52"/>
  <c r="U78" i="52"/>
  <c r="AG77" i="52"/>
  <c r="AC77" i="52"/>
  <c r="Y77" i="52"/>
  <c r="U77" i="52"/>
  <c r="AG76" i="52"/>
  <c r="AC76" i="52"/>
  <c r="Y76" i="52"/>
  <c r="U76" i="52"/>
  <c r="AG75" i="52"/>
  <c r="AC75" i="52"/>
  <c r="Y75" i="52"/>
  <c r="U75" i="52"/>
  <c r="AG74" i="52"/>
  <c r="AC74" i="52"/>
  <c r="Y74" i="52"/>
  <c r="U74" i="52"/>
  <c r="AG73" i="52"/>
  <c r="AC73" i="52"/>
  <c r="Y73" i="52"/>
  <c r="U73" i="52"/>
  <c r="AG72" i="52"/>
  <c r="AC72" i="52"/>
  <c r="Y72" i="52"/>
  <c r="U72" i="52"/>
  <c r="AG71" i="52"/>
  <c r="AC71" i="52"/>
  <c r="Y71" i="52"/>
  <c r="U71" i="52"/>
  <c r="AG70" i="52"/>
  <c r="AC70" i="52"/>
  <c r="Y70" i="52"/>
  <c r="U70" i="52"/>
  <c r="AG69" i="52"/>
  <c r="AC69" i="52"/>
  <c r="AC79" i="52" s="1"/>
  <c r="R13" i="53" s="1"/>
  <c r="Y69" i="52"/>
  <c r="U69" i="52"/>
  <c r="U79" i="52" s="1"/>
  <c r="J13" i="53" s="1"/>
  <c r="AF67" i="52"/>
  <c r="U12" i="53" s="1"/>
  <c r="AE67" i="52"/>
  <c r="T12" i="53" s="1"/>
  <c r="AD67" i="52"/>
  <c r="S12" i="53" s="1"/>
  <c r="AB67" i="52"/>
  <c r="Q12" i="53" s="1"/>
  <c r="AA67" i="52"/>
  <c r="P12" i="53" s="1"/>
  <c r="Z67" i="52"/>
  <c r="O12" i="53" s="1"/>
  <c r="X67" i="52"/>
  <c r="M12" i="53" s="1"/>
  <c r="W67" i="52"/>
  <c r="L12" i="53" s="1"/>
  <c r="V67" i="52"/>
  <c r="K12" i="53" s="1"/>
  <c r="T67" i="52"/>
  <c r="I12" i="53" s="1"/>
  <c r="S67" i="52"/>
  <c r="H12" i="53" s="1"/>
  <c r="R67" i="52"/>
  <c r="G12" i="53" s="1"/>
  <c r="O67" i="52"/>
  <c r="F12" i="53" s="1"/>
  <c r="N67" i="52"/>
  <c r="E12" i="53" s="1"/>
  <c r="M67" i="52"/>
  <c r="D12" i="53" s="1"/>
  <c r="K67" i="52"/>
  <c r="C12" i="53" s="1"/>
  <c r="J67" i="52"/>
  <c r="B12" i="53" s="1"/>
  <c r="AG66" i="52"/>
  <c r="AC66" i="52"/>
  <c r="Y66" i="52"/>
  <c r="U66" i="52"/>
  <c r="AG65" i="52"/>
  <c r="AC65" i="52"/>
  <c r="Y65" i="52"/>
  <c r="U65" i="52"/>
  <c r="AG64" i="52"/>
  <c r="AC64" i="52"/>
  <c r="Y64" i="52"/>
  <c r="U64" i="52"/>
  <c r="AG63" i="52"/>
  <c r="AC63" i="52"/>
  <c r="Y63" i="52"/>
  <c r="U63" i="52"/>
  <c r="AG62" i="52"/>
  <c r="AC62" i="52"/>
  <c r="Y62" i="52"/>
  <c r="U62" i="52"/>
  <c r="AG61" i="52"/>
  <c r="AC61" i="52"/>
  <c r="Y61" i="52"/>
  <c r="U61" i="52"/>
  <c r="AG60" i="52"/>
  <c r="AC60" i="52"/>
  <c r="Y60" i="52"/>
  <c r="U60" i="52"/>
  <c r="AG59" i="52"/>
  <c r="AC59" i="52"/>
  <c r="Y59" i="52"/>
  <c r="U59" i="52"/>
  <c r="AG58" i="52"/>
  <c r="AC58" i="52"/>
  <c r="Y58" i="52"/>
  <c r="U58" i="52"/>
  <c r="AG57" i="52"/>
  <c r="AC57" i="52"/>
  <c r="AC67" i="52" s="1"/>
  <c r="R12" i="53" s="1"/>
  <c r="Y57" i="52"/>
  <c r="U57" i="52"/>
  <c r="AF55" i="52"/>
  <c r="U11" i="53" s="1"/>
  <c r="AE55" i="52"/>
  <c r="T11" i="53" s="1"/>
  <c r="AD55" i="52"/>
  <c r="S11" i="53" s="1"/>
  <c r="AB55" i="52"/>
  <c r="Q11" i="53" s="1"/>
  <c r="AA55" i="52"/>
  <c r="P11" i="53" s="1"/>
  <c r="Z55" i="52"/>
  <c r="O11" i="53" s="1"/>
  <c r="X55" i="52"/>
  <c r="M11" i="53" s="1"/>
  <c r="W55" i="52"/>
  <c r="L11" i="53" s="1"/>
  <c r="V55" i="52"/>
  <c r="K11" i="53" s="1"/>
  <c r="T55" i="52"/>
  <c r="I11" i="53" s="1"/>
  <c r="S55" i="52"/>
  <c r="H11" i="53" s="1"/>
  <c r="R55" i="52"/>
  <c r="G11" i="53" s="1"/>
  <c r="O55" i="52"/>
  <c r="F11" i="53" s="1"/>
  <c r="N55" i="52"/>
  <c r="E11" i="53" s="1"/>
  <c r="M55" i="52"/>
  <c r="D11" i="53" s="1"/>
  <c r="K55" i="52"/>
  <c r="C11" i="53" s="1"/>
  <c r="J55" i="52"/>
  <c r="B11" i="53" s="1"/>
  <c r="AG54" i="52"/>
  <c r="AC54" i="52"/>
  <c r="Y54" i="52"/>
  <c r="U54" i="52"/>
  <c r="AG53" i="52"/>
  <c r="AC53" i="52"/>
  <c r="Y53" i="52"/>
  <c r="U53" i="52"/>
  <c r="AG52" i="52"/>
  <c r="AC52" i="52"/>
  <c r="Y52" i="52"/>
  <c r="U52" i="52"/>
  <c r="AG51" i="52"/>
  <c r="AC51" i="52"/>
  <c r="Y51" i="52"/>
  <c r="U51" i="52"/>
  <c r="AG50" i="52"/>
  <c r="AC50" i="52"/>
  <c r="Y50" i="52"/>
  <c r="U50" i="52"/>
  <c r="AG49" i="52"/>
  <c r="AC49" i="52"/>
  <c r="Y49" i="52"/>
  <c r="U49" i="52"/>
  <c r="AG48" i="52"/>
  <c r="AC48" i="52"/>
  <c r="Y48" i="52"/>
  <c r="U48" i="52"/>
  <c r="AG47" i="52"/>
  <c r="AC47" i="52"/>
  <c r="Y47" i="52"/>
  <c r="U47" i="52"/>
  <c r="AG46" i="52"/>
  <c r="AC46" i="52"/>
  <c r="Y46" i="52"/>
  <c r="U46" i="52"/>
  <c r="AG45" i="52"/>
  <c r="AC45" i="52"/>
  <c r="AC55" i="52" s="1"/>
  <c r="R11" i="53" s="1"/>
  <c r="Y45" i="52"/>
  <c r="U45" i="52"/>
  <c r="U55" i="52" s="1"/>
  <c r="J11" i="53" s="1"/>
  <c r="AF43" i="52"/>
  <c r="U10" i="53" s="1"/>
  <c r="AE43" i="52"/>
  <c r="T10" i="53" s="1"/>
  <c r="AD43" i="52"/>
  <c r="S10" i="53" s="1"/>
  <c r="AB43" i="52"/>
  <c r="Q10" i="53" s="1"/>
  <c r="AA43" i="52"/>
  <c r="P10" i="53" s="1"/>
  <c r="Z43" i="52"/>
  <c r="O10" i="53" s="1"/>
  <c r="X43" i="52"/>
  <c r="M10" i="53" s="1"/>
  <c r="W43" i="52"/>
  <c r="L10" i="53" s="1"/>
  <c r="V43" i="52"/>
  <c r="K10" i="53" s="1"/>
  <c r="T43" i="52"/>
  <c r="I10" i="53" s="1"/>
  <c r="S43" i="52"/>
  <c r="H10" i="53" s="1"/>
  <c r="R43" i="52"/>
  <c r="G10" i="53" s="1"/>
  <c r="O43" i="52"/>
  <c r="F10" i="53" s="1"/>
  <c r="N43" i="52"/>
  <c r="E10" i="53" s="1"/>
  <c r="M43" i="52"/>
  <c r="D10" i="53" s="1"/>
  <c r="K43" i="52"/>
  <c r="C10" i="53" s="1"/>
  <c r="J43" i="52"/>
  <c r="B10" i="53" s="1"/>
  <c r="AG42" i="52"/>
  <c r="AC42" i="52"/>
  <c r="Y42" i="52"/>
  <c r="U42" i="52"/>
  <c r="AG41" i="52"/>
  <c r="AC41" i="52"/>
  <c r="Y41" i="52"/>
  <c r="U41" i="52"/>
  <c r="AG40" i="52"/>
  <c r="AC40" i="52"/>
  <c r="Y40" i="52"/>
  <c r="U40" i="52"/>
  <c r="AG39" i="52"/>
  <c r="AC39" i="52"/>
  <c r="Y39" i="52"/>
  <c r="U39" i="52"/>
  <c r="AG38" i="52"/>
  <c r="AC38" i="52"/>
  <c r="Y38" i="52"/>
  <c r="U38" i="52"/>
  <c r="AG37" i="52"/>
  <c r="AC37" i="52"/>
  <c r="Y37" i="52"/>
  <c r="U37" i="52"/>
  <c r="AG36" i="52"/>
  <c r="AC36" i="52"/>
  <c r="Y36" i="52"/>
  <c r="U36" i="52"/>
  <c r="AG35" i="52"/>
  <c r="AC35" i="52"/>
  <c r="Y35" i="52"/>
  <c r="U35" i="52"/>
  <c r="AG34" i="52"/>
  <c r="AC34" i="52"/>
  <c r="Y34" i="52"/>
  <c r="U34" i="52"/>
  <c r="AG33" i="52"/>
  <c r="AC33" i="52"/>
  <c r="AC43" i="52" s="1"/>
  <c r="R10" i="53" s="1"/>
  <c r="Y33" i="52"/>
  <c r="U33" i="52"/>
  <c r="AF31" i="52"/>
  <c r="U9" i="53" s="1"/>
  <c r="AE31" i="52"/>
  <c r="T9" i="53" s="1"/>
  <c r="AD31" i="52"/>
  <c r="S9" i="53" s="1"/>
  <c r="AB31" i="52"/>
  <c r="Q9" i="53" s="1"/>
  <c r="AA31" i="52"/>
  <c r="P9" i="53" s="1"/>
  <c r="Z31" i="52"/>
  <c r="O9" i="53" s="1"/>
  <c r="X31" i="52"/>
  <c r="M9" i="53" s="1"/>
  <c r="W31" i="52"/>
  <c r="L9" i="53" s="1"/>
  <c r="V31" i="52"/>
  <c r="K9" i="53" s="1"/>
  <c r="T31" i="52"/>
  <c r="I9" i="53" s="1"/>
  <c r="S31" i="52"/>
  <c r="H9" i="53" s="1"/>
  <c r="R31" i="52"/>
  <c r="G9" i="53" s="1"/>
  <c r="O31" i="52"/>
  <c r="F9" i="53" s="1"/>
  <c r="N31" i="52"/>
  <c r="E9" i="53" s="1"/>
  <c r="M31" i="52"/>
  <c r="D9" i="53" s="1"/>
  <c r="K31" i="52"/>
  <c r="C9" i="53" s="1"/>
  <c r="J31" i="52"/>
  <c r="B9" i="53" s="1"/>
  <c r="AG30" i="52"/>
  <c r="AC30" i="52"/>
  <c r="Y30" i="52"/>
  <c r="U30" i="52"/>
  <c r="AG29" i="52"/>
  <c r="AC29" i="52"/>
  <c r="Y29" i="52"/>
  <c r="U29" i="52"/>
  <c r="AG28" i="52"/>
  <c r="AC28" i="52"/>
  <c r="Y28" i="52"/>
  <c r="U28" i="52"/>
  <c r="AG27" i="52"/>
  <c r="AC27" i="52"/>
  <c r="Y27" i="52"/>
  <c r="U27" i="52"/>
  <c r="AG26" i="52"/>
  <c r="AC26" i="52"/>
  <c r="Y26" i="52"/>
  <c r="U26" i="52"/>
  <c r="AG25" i="52"/>
  <c r="AC25" i="52"/>
  <c r="Y25" i="52"/>
  <c r="U25" i="52"/>
  <c r="AG24" i="52"/>
  <c r="AC24" i="52"/>
  <c r="Y24" i="52"/>
  <c r="U24" i="52"/>
  <c r="AG23" i="52"/>
  <c r="AC23" i="52"/>
  <c r="Y23" i="52"/>
  <c r="U23" i="52"/>
  <c r="AG22" i="52"/>
  <c r="AC22" i="52"/>
  <c r="Y22" i="52"/>
  <c r="U22" i="52"/>
  <c r="AG21" i="52"/>
  <c r="AC21" i="52"/>
  <c r="AC31" i="52" s="1"/>
  <c r="R9" i="53" s="1"/>
  <c r="Y21" i="52"/>
  <c r="U21" i="52"/>
  <c r="U31" i="52" s="1"/>
  <c r="J9" i="53" s="1"/>
  <c r="AF19" i="52"/>
  <c r="U8" i="53" s="1"/>
  <c r="AE19" i="52"/>
  <c r="T8" i="53" s="1"/>
  <c r="AD19" i="52"/>
  <c r="S8" i="53" s="1"/>
  <c r="AB19" i="52"/>
  <c r="Q8" i="53" s="1"/>
  <c r="AA19" i="52"/>
  <c r="P8" i="53" s="1"/>
  <c r="Z19" i="52"/>
  <c r="O8" i="53" s="1"/>
  <c r="X19" i="52"/>
  <c r="M8" i="53" s="1"/>
  <c r="W19" i="52"/>
  <c r="L8" i="53" s="1"/>
  <c r="V19" i="52"/>
  <c r="K8" i="53" s="1"/>
  <c r="T19" i="52"/>
  <c r="I8" i="53" s="1"/>
  <c r="S19" i="52"/>
  <c r="H8" i="53" s="1"/>
  <c r="R19" i="52"/>
  <c r="G8" i="53" s="1"/>
  <c r="O19" i="52"/>
  <c r="N19" i="52"/>
  <c r="E8" i="53" s="1"/>
  <c r="M19" i="52"/>
  <c r="D8" i="53" s="1"/>
  <c r="K19" i="52"/>
  <c r="C8" i="53" s="1"/>
  <c r="J19" i="52"/>
  <c r="AG18" i="52"/>
  <c r="AC18" i="52"/>
  <c r="Y18" i="52"/>
  <c r="U18" i="52"/>
  <c r="AG17" i="52"/>
  <c r="AC17" i="52"/>
  <c r="Y17" i="52"/>
  <c r="U17" i="52"/>
  <c r="AG16" i="52"/>
  <c r="AC16" i="52"/>
  <c r="Y16" i="52"/>
  <c r="U16" i="52"/>
  <c r="AG15" i="52"/>
  <c r="AC15" i="52"/>
  <c r="Y15" i="52"/>
  <c r="U15" i="52"/>
  <c r="AG14" i="52"/>
  <c r="AC14" i="52"/>
  <c r="Y14" i="52"/>
  <c r="U14" i="52"/>
  <c r="AG13" i="52"/>
  <c r="AC13" i="52"/>
  <c r="Y13" i="52"/>
  <c r="U13" i="52"/>
  <c r="AG12" i="52"/>
  <c r="AC12" i="52"/>
  <c r="Y12" i="52"/>
  <c r="U12" i="52"/>
  <c r="AG11" i="52"/>
  <c r="AC11" i="52"/>
  <c r="Y11" i="52"/>
  <c r="U11" i="52"/>
  <c r="AG10" i="52"/>
  <c r="AC10" i="52"/>
  <c r="Y10" i="52"/>
  <c r="U10" i="52"/>
  <c r="AG9" i="52"/>
  <c r="AC9" i="52"/>
  <c r="AC19" i="52" s="1"/>
  <c r="Y9" i="52"/>
  <c r="U9" i="52"/>
  <c r="C18" i="46"/>
  <c r="B18" i="46"/>
  <c r="Y17" i="46"/>
  <c r="A5" i="46"/>
  <c r="A24" i="46" s="1"/>
  <c r="A3" i="46"/>
  <c r="A1" i="46"/>
  <c r="A191" i="45"/>
  <c r="AF190" i="45"/>
  <c r="U23" i="46" s="1"/>
  <c r="AE190" i="45"/>
  <c r="T23" i="46" s="1"/>
  <c r="AD190" i="45"/>
  <c r="S23" i="46" s="1"/>
  <c r="AB190" i="45"/>
  <c r="Q23" i="46" s="1"/>
  <c r="AA190" i="45"/>
  <c r="P23" i="46" s="1"/>
  <c r="Z190" i="45"/>
  <c r="O23" i="46" s="1"/>
  <c r="X190" i="45"/>
  <c r="M23" i="46" s="1"/>
  <c r="W190" i="45"/>
  <c r="L23" i="46" s="1"/>
  <c r="V190" i="45"/>
  <c r="K23" i="46" s="1"/>
  <c r="T190" i="45"/>
  <c r="I23" i="46" s="1"/>
  <c r="S190" i="45"/>
  <c r="H23" i="46" s="1"/>
  <c r="R190" i="45"/>
  <c r="G23" i="46" s="1"/>
  <c r="O190" i="45"/>
  <c r="F23" i="46" s="1"/>
  <c r="N190" i="45"/>
  <c r="E23" i="46" s="1"/>
  <c r="M190" i="45"/>
  <c r="D23" i="46" s="1"/>
  <c r="K190" i="45"/>
  <c r="C23" i="46" s="1"/>
  <c r="AG189" i="45"/>
  <c r="AC189" i="45"/>
  <c r="AC190" i="45" s="1"/>
  <c r="R23" i="46" s="1"/>
  <c r="Y189" i="45"/>
  <c r="Y190" i="45" s="1"/>
  <c r="N23" i="46" s="1"/>
  <c r="U189" i="45"/>
  <c r="AF187" i="45"/>
  <c r="U22" i="46" s="1"/>
  <c r="AE187" i="45"/>
  <c r="T22" i="46" s="1"/>
  <c r="AD187" i="45"/>
  <c r="S22" i="46" s="1"/>
  <c r="AB187" i="45"/>
  <c r="Q22" i="46" s="1"/>
  <c r="AA187" i="45"/>
  <c r="P22" i="46" s="1"/>
  <c r="Z187" i="45"/>
  <c r="O22" i="46" s="1"/>
  <c r="X187" i="45"/>
  <c r="M22" i="46" s="1"/>
  <c r="W187" i="45"/>
  <c r="L22" i="46" s="1"/>
  <c r="V187" i="45"/>
  <c r="K22" i="46" s="1"/>
  <c r="T187" i="45"/>
  <c r="I22" i="46" s="1"/>
  <c r="S187" i="45"/>
  <c r="H22" i="46" s="1"/>
  <c r="R187" i="45"/>
  <c r="G22" i="46" s="1"/>
  <c r="O187" i="45"/>
  <c r="F22" i="46" s="1"/>
  <c r="N187" i="45"/>
  <c r="E22" i="46" s="1"/>
  <c r="M187" i="45"/>
  <c r="D22" i="46" s="1"/>
  <c r="K187" i="45"/>
  <c r="C22" i="46" s="1"/>
  <c r="J187" i="45"/>
  <c r="B22" i="46" s="1"/>
  <c r="AG186" i="45"/>
  <c r="AC186" i="45"/>
  <c r="Y186" i="45"/>
  <c r="U186" i="45"/>
  <c r="AG185" i="45"/>
  <c r="AC185" i="45"/>
  <c r="Y185" i="45"/>
  <c r="U185" i="45"/>
  <c r="AG184" i="45"/>
  <c r="AC184" i="45"/>
  <c r="Y184" i="45"/>
  <c r="U184" i="45"/>
  <c r="AG183" i="45"/>
  <c r="AC183" i="45"/>
  <c r="Y183" i="45"/>
  <c r="U183" i="45"/>
  <c r="AG182" i="45"/>
  <c r="AC182" i="45"/>
  <c r="Y182" i="45"/>
  <c r="U182" i="45"/>
  <c r="AG181" i="45"/>
  <c r="AC181" i="45"/>
  <c r="Y181" i="45"/>
  <c r="U181" i="45"/>
  <c r="AG180" i="45"/>
  <c r="AC180" i="45"/>
  <c r="Y180" i="45"/>
  <c r="U180" i="45"/>
  <c r="AG179" i="45"/>
  <c r="AC179" i="45"/>
  <c r="Y179" i="45"/>
  <c r="U179" i="45"/>
  <c r="AG178" i="45"/>
  <c r="AC178" i="45"/>
  <c r="Y178" i="45"/>
  <c r="U178" i="45"/>
  <c r="AG177" i="45"/>
  <c r="AC177" i="45"/>
  <c r="Y177" i="45"/>
  <c r="U177" i="45"/>
  <c r="U187" i="45" s="1"/>
  <c r="J22" i="46" s="1"/>
  <c r="AF175" i="45"/>
  <c r="U21" i="46" s="1"/>
  <c r="AE175" i="45"/>
  <c r="T21" i="46" s="1"/>
  <c r="AD175" i="45"/>
  <c r="S21" i="46" s="1"/>
  <c r="AB175" i="45"/>
  <c r="Q21" i="46" s="1"/>
  <c r="AA175" i="45"/>
  <c r="P21" i="46" s="1"/>
  <c r="Z175" i="45"/>
  <c r="O21" i="46" s="1"/>
  <c r="X175" i="45"/>
  <c r="M21" i="46" s="1"/>
  <c r="W175" i="45"/>
  <c r="L21" i="46" s="1"/>
  <c r="V175" i="45"/>
  <c r="K21" i="46" s="1"/>
  <c r="T175" i="45"/>
  <c r="I21" i="46" s="1"/>
  <c r="S175" i="45"/>
  <c r="H21" i="46" s="1"/>
  <c r="R175" i="45"/>
  <c r="G21" i="46" s="1"/>
  <c r="O175" i="45"/>
  <c r="F21" i="46" s="1"/>
  <c r="N175" i="45"/>
  <c r="E21" i="46" s="1"/>
  <c r="M175" i="45"/>
  <c r="D21" i="46" s="1"/>
  <c r="K175" i="45"/>
  <c r="C21" i="46" s="1"/>
  <c r="J175" i="45"/>
  <c r="B21" i="46" s="1"/>
  <c r="AG174" i="45"/>
  <c r="AC174" i="45"/>
  <c r="Y174" i="45"/>
  <c r="U174" i="45"/>
  <c r="AG173" i="45"/>
  <c r="AC173" i="45"/>
  <c r="Y173" i="45"/>
  <c r="U173" i="45"/>
  <c r="AG172" i="45"/>
  <c r="AC172" i="45"/>
  <c r="Y172" i="45"/>
  <c r="U172" i="45"/>
  <c r="AG171" i="45"/>
  <c r="AC171" i="45"/>
  <c r="Y171" i="45"/>
  <c r="U171" i="45"/>
  <c r="AG170" i="45"/>
  <c r="AC170" i="45"/>
  <c r="Y170" i="45"/>
  <c r="U170" i="45"/>
  <c r="AG169" i="45"/>
  <c r="AC169" i="45"/>
  <c r="Y169" i="45"/>
  <c r="U169" i="45"/>
  <c r="AG168" i="45"/>
  <c r="AC168" i="45"/>
  <c r="Y168" i="45"/>
  <c r="U168" i="45"/>
  <c r="AG167" i="45"/>
  <c r="AC167" i="45"/>
  <c r="Y167" i="45"/>
  <c r="U167" i="45"/>
  <c r="AG166" i="45"/>
  <c r="AC166" i="45"/>
  <c r="Y166" i="45"/>
  <c r="U166" i="45"/>
  <c r="AG165" i="45"/>
  <c r="AC165" i="45"/>
  <c r="Y165" i="45"/>
  <c r="U165" i="45"/>
  <c r="AF163" i="45"/>
  <c r="U20" i="46" s="1"/>
  <c r="AE163" i="45"/>
  <c r="T20" i="46" s="1"/>
  <c r="AD163" i="45"/>
  <c r="S20" i="46" s="1"/>
  <c r="AB163" i="45"/>
  <c r="Q20" i="46" s="1"/>
  <c r="AA163" i="45"/>
  <c r="P20" i="46" s="1"/>
  <c r="Z163" i="45"/>
  <c r="O20" i="46" s="1"/>
  <c r="X163" i="45"/>
  <c r="M20" i="46" s="1"/>
  <c r="W163" i="45"/>
  <c r="L20" i="46" s="1"/>
  <c r="V163" i="45"/>
  <c r="K20" i="46" s="1"/>
  <c r="T163" i="45"/>
  <c r="I20" i="46" s="1"/>
  <c r="S163" i="45"/>
  <c r="H20" i="46" s="1"/>
  <c r="R163" i="45"/>
  <c r="G20" i="46" s="1"/>
  <c r="O163" i="45"/>
  <c r="F20" i="46" s="1"/>
  <c r="N163" i="45"/>
  <c r="E20" i="46" s="1"/>
  <c r="M163" i="45"/>
  <c r="D20" i="46" s="1"/>
  <c r="K163" i="45"/>
  <c r="C20" i="46" s="1"/>
  <c r="J163" i="45"/>
  <c r="B20" i="46" s="1"/>
  <c r="AG162" i="45"/>
  <c r="AC162" i="45"/>
  <c r="Y162" i="45"/>
  <c r="U162" i="45"/>
  <c r="AG161" i="45"/>
  <c r="AC161" i="45"/>
  <c r="Y161" i="45"/>
  <c r="U161" i="45"/>
  <c r="AG160" i="45"/>
  <c r="AC160" i="45"/>
  <c r="Y160" i="45"/>
  <c r="U160" i="45"/>
  <c r="AG159" i="45"/>
  <c r="AC159" i="45"/>
  <c r="Y159" i="45"/>
  <c r="U159" i="45"/>
  <c r="AG158" i="45"/>
  <c r="AC158" i="45"/>
  <c r="Y158" i="45"/>
  <c r="U158" i="45"/>
  <c r="AG157" i="45"/>
  <c r="AC157" i="45"/>
  <c r="Y157" i="45"/>
  <c r="U157" i="45"/>
  <c r="AG156" i="45"/>
  <c r="AC156" i="45"/>
  <c r="Y156" i="45"/>
  <c r="U156" i="45"/>
  <c r="AG155" i="45"/>
  <c r="AC155" i="45"/>
  <c r="Y155" i="45"/>
  <c r="U155" i="45"/>
  <c r="AG154" i="45"/>
  <c r="AC154" i="45"/>
  <c r="Y154" i="45"/>
  <c r="U154" i="45"/>
  <c r="AG153" i="45"/>
  <c r="AG163" i="45" s="1"/>
  <c r="V20" i="46" s="1"/>
  <c r="AC153" i="45"/>
  <c r="Y153" i="45"/>
  <c r="U153" i="45"/>
  <c r="AF151" i="45"/>
  <c r="U19" i="46" s="1"/>
  <c r="AE151" i="45"/>
  <c r="T19" i="46" s="1"/>
  <c r="AD151" i="45"/>
  <c r="S19" i="46" s="1"/>
  <c r="AB151" i="45"/>
  <c r="Q19" i="46" s="1"/>
  <c r="AA151" i="45"/>
  <c r="P19" i="46" s="1"/>
  <c r="Z151" i="45"/>
  <c r="O19" i="46" s="1"/>
  <c r="X151" i="45"/>
  <c r="M19" i="46" s="1"/>
  <c r="W151" i="45"/>
  <c r="L19" i="46" s="1"/>
  <c r="V151" i="45"/>
  <c r="K19" i="46" s="1"/>
  <c r="T151" i="45"/>
  <c r="I19" i="46" s="1"/>
  <c r="S151" i="45"/>
  <c r="H19" i="46" s="1"/>
  <c r="R151" i="45"/>
  <c r="G19" i="46" s="1"/>
  <c r="O151" i="45"/>
  <c r="F19" i="46" s="1"/>
  <c r="N151" i="45"/>
  <c r="E19" i="46" s="1"/>
  <c r="M151" i="45"/>
  <c r="D19" i="46" s="1"/>
  <c r="K151" i="45"/>
  <c r="C19" i="46" s="1"/>
  <c r="J151" i="45"/>
  <c r="B19" i="46" s="1"/>
  <c r="AG150" i="45"/>
  <c r="AC150" i="45"/>
  <c r="Y150" i="45"/>
  <c r="U150" i="45"/>
  <c r="AG149" i="45"/>
  <c r="AC149" i="45"/>
  <c r="Y149" i="45"/>
  <c r="U149" i="45"/>
  <c r="AG148" i="45"/>
  <c r="AC148" i="45"/>
  <c r="Y148" i="45"/>
  <c r="U148" i="45"/>
  <c r="AG147" i="45"/>
  <c r="AC147" i="45"/>
  <c r="Y147" i="45"/>
  <c r="U147" i="45"/>
  <c r="AG146" i="45"/>
  <c r="AC146" i="45"/>
  <c r="Y146" i="45"/>
  <c r="U146" i="45"/>
  <c r="AG145" i="45"/>
  <c r="AC145" i="45"/>
  <c r="Y145" i="45"/>
  <c r="U145" i="45"/>
  <c r="AG144" i="45"/>
  <c r="AC144" i="45"/>
  <c r="Y144" i="45"/>
  <c r="U144" i="45"/>
  <c r="AG143" i="45"/>
  <c r="AC143" i="45"/>
  <c r="Y143" i="45"/>
  <c r="U143" i="45"/>
  <c r="AG142" i="45"/>
  <c r="AC142" i="45"/>
  <c r="Y142" i="45"/>
  <c r="U142" i="45"/>
  <c r="AG141" i="45"/>
  <c r="AC141" i="45"/>
  <c r="Y141" i="45"/>
  <c r="U141" i="45"/>
  <c r="AF139" i="45"/>
  <c r="U18" i="46" s="1"/>
  <c r="AE139" i="45"/>
  <c r="T18" i="46" s="1"/>
  <c r="AD139" i="45"/>
  <c r="S18" i="46" s="1"/>
  <c r="AB139" i="45"/>
  <c r="Q18" i="46" s="1"/>
  <c r="AA139" i="45"/>
  <c r="P18" i="46" s="1"/>
  <c r="Z139" i="45"/>
  <c r="O18" i="46" s="1"/>
  <c r="X139" i="45"/>
  <c r="M18" i="46" s="1"/>
  <c r="W139" i="45"/>
  <c r="L18" i="46" s="1"/>
  <c r="V139" i="45"/>
  <c r="K18" i="46" s="1"/>
  <c r="T139" i="45"/>
  <c r="I18" i="46" s="1"/>
  <c r="S139" i="45"/>
  <c r="H18" i="46" s="1"/>
  <c r="R139" i="45"/>
  <c r="G18" i="46" s="1"/>
  <c r="O139" i="45"/>
  <c r="F18" i="46" s="1"/>
  <c r="N139" i="45"/>
  <c r="E18" i="46" s="1"/>
  <c r="M139" i="45"/>
  <c r="D18" i="46" s="1"/>
  <c r="AG138" i="45"/>
  <c r="AC138" i="45"/>
  <c r="Y138" i="45"/>
  <c r="U138" i="45"/>
  <c r="AG137" i="45"/>
  <c r="AC137" i="45"/>
  <c r="Y137" i="45"/>
  <c r="U137" i="45"/>
  <c r="AG136" i="45"/>
  <c r="AC136" i="45"/>
  <c r="Y136" i="45"/>
  <c r="U136" i="45"/>
  <c r="AG135" i="45"/>
  <c r="AC135" i="45"/>
  <c r="Y135" i="45"/>
  <c r="U135" i="45"/>
  <c r="AG134" i="45"/>
  <c r="AC134" i="45"/>
  <c r="Y134" i="45"/>
  <c r="U134" i="45"/>
  <c r="AG133" i="45"/>
  <c r="AC133" i="45"/>
  <c r="Y133" i="45"/>
  <c r="U133" i="45"/>
  <c r="AG132" i="45"/>
  <c r="AC132" i="45"/>
  <c r="Y132" i="45"/>
  <c r="U132" i="45"/>
  <c r="AG131" i="45"/>
  <c r="AC131" i="45"/>
  <c r="Y131" i="45"/>
  <c r="U131" i="45"/>
  <c r="AG130" i="45"/>
  <c r="AC130" i="45"/>
  <c r="Y130" i="45"/>
  <c r="U130" i="45"/>
  <c r="AG129" i="45"/>
  <c r="AC129" i="45"/>
  <c r="Y129" i="45"/>
  <c r="U129" i="45"/>
  <c r="AF127" i="45"/>
  <c r="U17" i="46" s="1"/>
  <c r="AE127" i="45"/>
  <c r="T17" i="46" s="1"/>
  <c r="AD127" i="45"/>
  <c r="S17" i="46" s="1"/>
  <c r="AB127" i="45"/>
  <c r="Q17" i="46" s="1"/>
  <c r="AA127" i="45"/>
  <c r="P17" i="46" s="1"/>
  <c r="Z127" i="45"/>
  <c r="O17" i="46" s="1"/>
  <c r="X127" i="45"/>
  <c r="M17" i="46" s="1"/>
  <c r="W127" i="45"/>
  <c r="L17" i="46" s="1"/>
  <c r="V127" i="45"/>
  <c r="K17" i="46" s="1"/>
  <c r="T127" i="45"/>
  <c r="I17" i="46" s="1"/>
  <c r="S127" i="45"/>
  <c r="H17" i="46" s="1"/>
  <c r="R127" i="45"/>
  <c r="G17" i="46" s="1"/>
  <c r="O127" i="45"/>
  <c r="F17" i="46" s="1"/>
  <c r="N127" i="45"/>
  <c r="E17" i="46" s="1"/>
  <c r="M127" i="45"/>
  <c r="D17" i="46" s="1"/>
  <c r="K127" i="45"/>
  <c r="C17" i="46" s="1"/>
  <c r="J127" i="45"/>
  <c r="B17" i="46" s="1"/>
  <c r="AG126" i="45"/>
  <c r="AC126" i="45"/>
  <c r="Y126" i="45"/>
  <c r="U126" i="45"/>
  <c r="AG125" i="45"/>
  <c r="AC125" i="45"/>
  <c r="Y125" i="45"/>
  <c r="U125" i="45"/>
  <c r="AG124" i="45"/>
  <c r="AC124" i="45"/>
  <c r="Y124" i="45"/>
  <c r="U124" i="45"/>
  <c r="AG123" i="45"/>
  <c r="AC123" i="45"/>
  <c r="Y123" i="45"/>
  <c r="U123" i="45"/>
  <c r="AG122" i="45"/>
  <c r="AC122" i="45"/>
  <c r="Y122" i="45"/>
  <c r="U122" i="45"/>
  <c r="AG121" i="45"/>
  <c r="AC121" i="45"/>
  <c r="Y121" i="45"/>
  <c r="U121" i="45"/>
  <c r="AG120" i="45"/>
  <c r="AC120" i="45"/>
  <c r="Y120" i="45"/>
  <c r="U120" i="45"/>
  <c r="AG119" i="45"/>
  <c r="AC119" i="45"/>
  <c r="Y119" i="45"/>
  <c r="U119" i="45"/>
  <c r="AG118" i="45"/>
  <c r="AC118" i="45"/>
  <c r="Y118" i="45"/>
  <c r="U118" i="45"/>
  <c r="AG117" i="45"/>
  <c r="AC117" i="45"/>
  <c r="Y117" i="45"/>
  <c r="U117" i="45"/>
  <c r="AF115" i="45"/>
  <c r="U16" i="46" s="1"/>
  <c r="AE115" i="45"/>
  <c r="T16" i="46" s="1"/>
  <c r="AD115" i="45"/>
  <c r="S16" i="46" s="1"/>
  <c r="AB115" i="45"/>
  <c r="Q16" i="46" s="1"/>
  <c r="AA115" i="45"/>
  <c r="P16" i="46" s="1"/>
  <c r="Z115" i="45"/>
  <c r="O16" i="46" s="1"/>
  <c r="X115" i="45"/>
  <c r="M16" i="46" s="1"/>
  <c r="W115" i="45"/>
  <c r="L16" i="46" s="1"/>
  <c r="V115" i="45"/>
  <c r="K16" i="46" s="1"/>
  <c r="T115" i="45"/>
  <c r="I16" i="46" s="1"/>
  <c r="S115" i="45"/>
  <c r="H16" i="46" s="1"/>
  <c r="R115" i="45"/>
  <c r="G16" i="46" s="1"/>
  <c r="O115" i="45"/>
  <c r="F16" i="46" s="1"/>
  <c r="N115" i="45"/>
  <c r="E16" i="46" s="1"/>
  <c r="M115" i="45"/>
  <c r="D16" i="46" s="1"/>
  <c r="K115" i="45"/>
  <c r="C16" i="46" s="1"/>
  <c r="J115" i="45"/>
  <c r="B16" i="46" s="1"/>
  <c r="AG114" i="45"/>
  <c r="AC114" i="45"/>
  <c r="Y114" i="45"/>
  <c r="U114" i="45"/>
  <c r="AG113" i="45"/>
  <c r="AC113" i="45"/>
  <c r="Y113" i="45"/>
  <c r="U113" i="45"/>
  <c r="AG112" i="45"/>
  <c r="AC112" i="45"/>
  <c r="Y112" i="45"/>
  <c r="U112" i="45"/>
  <c r="AG111" i="45"/>
  <c r="AC111" i="45"/>
  <c r="Y111" i="45"/>
  <c r="U111" i="45"/>
  <c r="AG110" i="45"/>
  <c r="AC110" i="45"/>
  <c r="Y110" i="45"/>
  <c r="U110" i="45"/>
  <c r="AG109" i="45"/>
  <c r="AC109" i="45"/>
  <c r="Y109" i="45"/>
  <c r="U109" i="45"/>
  <c r="AG108" i="45"/>
  <c r="AC108" i="45"/>
  <c r="Y108" i="45"/>
  <c r="U108" i="45"/>
  <c r="AG107" i="45"/>
  <c r="AC107" i="45"/>
  <c r="Y107" i="45"/>
  <c r="U107" i="45"/>
  <c r="AG106" i="45"/>
  <c r="AC106" i="45"/>
  <c r="Y106" i="45"/>
  <c r="U106" i="45"/>
  <c r="AG105" i="45"/>
  <c r="AC105" i="45"/>
  <c r="AC115" i="45" s="1"/>
  <c r="R16" i="46" s="1"/>
  <c r="Y105" i="45"/>
  <c r="U105" i="45"/>
  <c r="AF103" i="45"/>
  <c r="U15" i="46" s="1"/>
  <c r="AE103" i="45"/>
  <c r="T15" i="46" s="1"/>
  <c r="AD103" i="45"/>
  <c r="S15" i="46" s="1"/>
  <c r="AB103" i="45"/>
  <c r="Q15" i="46" s="1"/>
  <c r="AA103" i="45"/>
  <c r="P15" i="46" s="1"/>
  <c r="Z103" i="45"/>
  <c r="O15" i="46" s="1"/>
  <c r="X103" i="45"/>
  <c r="M15" i="46" s="1"/>
  <c r="W103" i="45"/>
  <c r="L15" i="46" s="1"/>
  <c r="V103" i="45"/>
  <c r="K15" i="46" s="1"/>
  <c r="T103" i="45"/>
  <c r="I15" i="46" s="1"/>
  <c r="S103" i="45"/>
  <c r="H15" i="46" s="1"/>
  <c r="R103" i="45"/>
  <c r="G15" i="46" s="1"/>
  <c r="O103" i="45"/>
  <c r="F15" i="46" s="1"/>
  <c r="N103" i="45"/>
  <c r="E15" i="46" s="1"/>
  <c r="M103" i="45"/>
  <c r="D15" i="46" s="1"/>
  <c r="K103" i="45"/>
  <c r="C15" i="46" s="1"/>
  <c r="J103" i="45"/>
  <c r="B15" i="46" s="1"/>
  <c r="AG102" i="45"/>
  <c r="AC102" i="45"/>
  <c r="Y102" i="45"/>
  <c r="U102" i="45"/>
  <c r="AG101" i="45"/>
  <c r="AC101" i="45"/>
  <c r="Y101" i="45"/>
  <c r="U101" i="45"/>
  <c r="AG100" i="45"/>
  <c r="AC100" i="45"/>
  <c r="Y100" i="45"/>
  <c r="U100" i="45"/>
  <c r="AG99" i="45"/>
  <c r="AC99" i="45"/>
  <c r="Y99" i="45"/>
  <c r="U99" i="45"/>
  <c r="AG98" i="45"/>
  <c r="AC98" i="45"/>
  <c r="Y98" i="45"/>
  <c r="U98" i="45"/>
  <c r="AG97" i="45"/>
  <c r="AC97" i="45"/>
  <c r="Y97" i="45"/>
  <c r="U97" i="45"/>
  <c r="AG96" i="45"/>
  <c r="AC96" i="45"/>
  <c r="Y96" i="45"/>
  <c r="U96" i="45"/>
  <c r="AG95" i="45"/>
  <c r="AC95" i="45"/>
  <c r="Y95" i="45"/>
  <c r="U95" i="45"/>
  <c r="AG94" i="45"/>
  <c r="AC94" i="45"/>
  <c r="Y94" i="45"/>
  <c r="U94" i="45"/>
  <c r="AG93" i="45"/>
  <c r="AC93" i="45"/>
  <c r="Y93" i="45"/>
  <c r="U93" i="45"/>
  <c r="AF91" i="45"/>
  <c r="U14" i="46" s="1"/>
  <c r="AE91" i="45"/>
  <c r="T14" i="46" s="1"/>
  <c r="AD91" i="45"/>
  <c r="S14" i="46" s="1"/>
  <c r="AB91" i="45"/>
  <c r="Q14" i="46" s="1"/>
  <c r="AA91" i="45"/>
  <c r="P14" i="46" s="1"/>
  <c r="Z91" i="45"/>
  <c r="O14" i="46" s="1"/>
  <c r="X91" i="45"/>
  <c r="M14" i="46" s="1"/>
  <c r="W91" i="45"/>
  <c r="L14" i="46" s="1"/>
  <c r="V91" i="45"/>
  <c r="K14" i="46" s="1"/>
  <c r="T91" i="45"/>
  <c r="S91" i="45"/>
  <c r="H14" i="46" s="1"/>
  <c r="R91" i="45"/>
  <c r="G14" i="46" s="1"/>
  <c r="O91" i="45"/>
  <c r="F14" i="46" s="1"/>
  <c r="N91" i="45"/>
  <c r="E14" i="46" s="1"/>
  <c r="M91" i="45"/>
  <c r="D14" i="46" s="1"/>
  <c r="K91" i="45"/>
  <c r="C14" i="46" s="1"/>
  <c r="J91" i="45"/>
  <c r="B14" i="46" s="1"/>
  <c r="AG90" i="45"/>
  <c r="AC90" i="45"/>
  <c r="Y90" i="45"/>
  <c r="U90" i="45"/>
  <c r="AG89" i="45"/>
  <c r="AC89" i="45"/>
  <c r="Y89" i="45"/>
  <c r="U89" i="45"/>
  <c r="AG88" i="45"/>
  <c r="AC88" i="45"/>
  <c r="Y88" i="45"/>
  <c r="U88" i="45"/>
  <c r="AG87" i="45"/>
  <c r="AC87" i="45"/>
  <c r="Y87" i="45"/>
  <c r="U87" i="45"/>
  <c r="AG86" i="45"/>
  <c r="AC86" i="45"/>
  <c r="Y86" i="45"/>
  <c r="U86" i="45"/>
  <c r="AG85" i="45"/>
  <c r="AC85" i="45"/>
  <c r="Y85" i="45"/>
  <c r="U85" i="45"/>
  <c r="AG84" i="45"/>
  <c r="AC84" i="45"/>
  <c r="Y84" i="45"/>
  <c r="U84" i="45"/>
  <c r="AG83" i="45"/>
  <c r="AC83" i="45"/>
  <c r="Y83" i="45"/>
  <c r="U83" i="45"/>
  <c r="AG82" i="45"/>
  <c r="AC82" i="45"/>
  <c r="Y82" i="45"/>
  <c r="U82" i="45"/>
  <c r="AG81" i="45"/>
  <c r="AC81" i="45"/>
  <c r="AC91" i="45" s="1"/>
  <c r="R14" i="46" s="1"/>
  <c r="Y81" i="45"/>
  <c r="U81" i="45"/>
  <c r="AF79" i="45"/>
  <c r="U13" i="46" s="1"/>
  <c r="AE79" i="45"/>
  <c r="T13" i="46" s="1"/>
  <c r="AD79" i="45"/>
  <c r="S13" i="46" s="1"/>
  <c r="AB79" i="45"/>
  <c r="Q13" i="46" s="1"/>
  <c r="AA79" i="45"/>
  <c r="P13" i="46" s="1"/>
  <c r="Z79" i="45"/>
  <c r="O13" i="46" s="1"/>
  <c r="X79" i="45"/>
  <c r="M13" i="46" s="1"/>
  <c r="W79" i="45"/>
  <c r="L13" i="46" s="1"/>
  <c r="V79" i="45"/>
  <c r="K13" i="46" s="1"/>
  <c r="T79" i="45"/>
  <c r="I13" i="46" s="1"/>
  <c r="S79" i="45"/>
  <c r="H13" i="46" s="1"/>
  <c r="R79" i="45"/>
  <c r="G13" i="46" s="1"/>
  <c r="O79" i="45"/>
  <c r="F13" i="46" s="1"/>
  <c r="N79" i="45"/>
  <c r="E13" i="46" s="1"/>
  <c r="M79" i="45"/>
  <c r="D13" i="46" s="1"/>
  <c r="K79" i="45"/>
  <c r="C13" i="46" s="1"/>
  <c r="J79" i="45"/>
  <c r="B13" i="46" s="1"/>
  <c r="AG78" i="45"/>
  <c r="AC78" i="45"/>
  <c r="Y78" i="45"/>
  <c r="U78" i="45"/>
  <c r="AG77" i="45"/>
  <c r="AC77" i="45"/>
  <c r="Y77" i="45"/>
  <c r="U77" i="45"/>
  <c r="AG76" i="45"/>
  <c r="AC76" i="45"/>
  <c r="Y76" i="45"/>
  <c r="U76" i="45"/>
  <c r="AG75" i="45"/>
  <c r="AC75" i="45"/>
  <c r="Y75" i="45"/>
  <c r="U75" i="45"/>
  <c r="AG74" i="45"/>
  <c r="AC74" i="45"/>
  <c r="Y74" i="45"/>
  <c r="U74" i="45"/>
  <c r="AG73" i="45"/>
  <c r="AC73" i="45"/>
  <c r="Y73" i="45"/>
  <c r="U73" i="45"/>
  <c r="AG72" i="45"/>
  <c r="AC72" i="45"/>
  <c r="Y72" i="45"/>
  <c r="U72" i="45"/>
  <c r="AG71" i="45"/>
  <c r="AC71" i="45"/>
  <c r="Y71" i="45"/>
  <c r="U71" i="45"/>
  <c r="AG70" i="45"/>
  <c r="AC70" i="45"/>
  <c r="Y70" i="45"/>
  <c r="U70" i="45"/>
  <c r="AG69" i="45"/>
  <c r="AC69" i="45"/>
  <c r="Y69" i="45"/>
  <c r="U69" i="45"/>
  <c r="AF67" i="45"/>
  <c r="U12" i="46" s="1"/>
  <c r="AE67" i="45"/>
  <c r="T12" i="46" s="1"/>
  <c r="AD67" i="45"/>
  <c r="S12" i="46" s="1"/>
  <c r="AB67" i="45"/>
  <c r="Q12" i="46" s="1"/>
  <c r="AA67" i="45"/>
  <c r="P12" i="46" s="1"/>
  <c r="Z67" i="45"/>
  <c r="O12" i="46" s="1"/>
  <c r="X67" i="45"/>
  <c r="M12" i="46" s="1"/>
  <c r="W67" i="45"/>
  <c r="L12" i="46" s="1"/>
  <c r="V67" i="45"/>
  <c r="K12" i="46" s="1"/>
  <c r="T67" i="45"/>
  <c r="I12" i="46" s="1"/>
  <c r="S67" i="45"/>
  <c r="H12" i="46" s="1"/>
  <c r="R67" i="45"/>
  <c r="G12" i="46" s="1"/>
  <c r="O67" i="45"/>
  <c r="F12" i="46" s="1"/>
  <c r="N67" i="45"/>
  <c r="E12" i="46" s="1"/>
  <c r="M67" i="45"/>
  <c r="D12" i="46" s="1"/>
  <c r="K67" i="45"/>
  <c r="C12" i="46" s="1"/>
  <c r="J67" i="45"/>
  <c r="B12" i="46" s="1"/>
  <c r="AG66" i="45"/>
  <c r="AC66" i="45"/>
  <c r="Y66" i="45"/>
  <c r="U66" i="45"/>
  <c r="AG65" i="45"/>
  <c r="AC65" i="45"/>
  <c r="Y65" i="45"/>
  <c r="U65" i="45"/>
  <c r="AG64" i="45"/>
  <c r="AC64" i="45"/>
  <c r="Y64" i="45"/>
  <c r="U64" i="45"/>
  <c r="AG63" i="45"/>
  <c r="AC63" i="45"/>
  <c r="Y63" i="45"/>
  <c r="U63" i="45"/>
  <c r="AG62" i="45"/>
  <c r="AC62" i="45"/>
  <c r="Y62" i="45"/>
  <c r="U62" i="45"/>
  <c r="AG61" i="45"/>
  <c r="AC61" i="45"/>
  <c r="Y61" i="45"/>
  <c r="U61" i="45"/>
  <c r="AG60" i="45"/>
  <c r="AC60" i="45"/>
  <c r="Y60" i="45"/>
  <c r="U60" i="45"/>
  <c r="AG59" i="45"/>
  <c r="AC59" i="45"/>
  <c r="Y59" i="45"/>
  <c r="U59" i="45"/>
  <c r="AG58" i="45"/>
  <c r="AC58" i="45"/>
  <c r="Y58" i="45"/>
  <c r="U58" i="45"/>
  <c r="AG57" i="45"/>
  <c r="AC57" i="45"/>
  <c r="AC67" i="45" s="1"/>
  <c r="R12" i="46" s="1"/>
  <c r="Y57" i="45"/>
  <c r="U57" i="45"/>
  <c r="AF55" i="45"/>
  <c r="U11" i="46" s="1"/>
  <c r="AE55" i="45"/>
  <c r="T11" i="46" s="1"/>
  <c r="AD55" i="45"/>
  <c r="S11" i="46" s="1"/>
  <c r="AB55" i="45"/>
  <c r="Q11" i="46" s="1"/>
  <c r="AA55" i="45"/>
  <c r="P11" i="46" s="1"/>
  <c r="Z55" i="45"/>
  <c r="O11" i="46" s="1"/>
  <c r="X55" i="45"/>
  <c r="M11" i="46" s="1"/>
  <c r="W55" i="45"/>
  <c r="L11" i="46" s="1"/>
  <c r="V55" i="45"/>
  <c r="K11" i="46" s="1"/>
  <c r="T55" i="45"/>
  <c r="I11" i="46" s="1"/>
  <c r="S55" i="45"/>
  <c r="H11" i="46" s="1"/>
  <c r="R55" i="45"/>
  <c r="G11" i="46" s="1"/>
  <c r="O55" i="45"/>
  <c r="F11" i="46" s="1"/>
  <c r="N55" i="45"/>
  <c r="E11" i="46" s="1"/>
  <c r="M55" i="45"/>
  <c r="D11" i="46" s="1"/>
  <c r="K55" i="45"/>
  <c r="C11" i="46" s="1"/>
  <c r="J55" i="45"/>
  <c r="B11" i="46" s="1"/>
  <c r="AG54" i="45"/>
  <c r="AC54" i="45"/>
  <c r="Y54" i="45"/>
  <c r="U54" i="45"/>
  <c r="AG53" i="45"/>
  <c r="AC53" i="45"/>
  <c r="Y53" i="45"/>
  <c r="U53" i="45"/>
  <c r="AG52" i="45"/>
  <c r="AC52" i="45"/>
  <c r="Y52" i="45"/>
  <c r="U52" i="45"/>
  <c r="AG51" i="45"/>
  <c r="AC51" i="45"/>
  <c r="Y51" i="45"/>
  <c r="U51" i="45"/>
  <c r="AG50" i="45"/>
  <c r="AC50" i="45"/>
  <c r="Y50" i="45"/>
  <c r="U50" i="45"/>
  <c r="AG49" i="45"/>
  <c r="AC49" i="45"/>
  <c r="Y49" i="45"/>
  <c r="U49" i="45"/>
  <c r="AG48" i="45"/>
  <c r="AC48" i="45"/>
  <c r="Y48" i="45"/>
  <c r="U48" i="45"/>
  <c r="AG47" i="45"/>
  <c r="AC47" i="45"/>
  <c r="Y47" i="45"/>
  <c r="U47" i="45"/>
  <c r="AG46" i="45"/>
  <c r="AC46" i="45"/>
  <c r="Y46" i="45"/>
  <c r="U46" i="45"/>
  <c r="AG45" i="45"/>
  <c r="AC45" i="45"/>
  <c r="Y45" i="45"/>
  <c r="U45" i="45"/>
  <c r="AF43" i="45"/>
  <c r="U10" i="46" s="1"/>
  <c r="AE43" i="45"/>
  <c r="T10" i="46" s="1"/>
  <c r="AD43" i="45"/>
  <c r="S10" i="46" s="1"/>
  <c r="AB43" i="45"/>
  <c r="Q10" i="46" s="1"/>
  <c r="AA43" i="45"/>
  <c r="P10" i="46" s="1"/>
  <c r="Z43" i="45"/>
  <c r="O10" i="46" s="1"/>
  <c r="X43" i="45"/>
  <c r="M10" i="46" s="1"/>
  <c r="W43" i="45"/>
  <c r="L10" i="46" s="1"/>
  <c r="V43" i="45"/>
  <c r="K10" i="46" s="1"/>
  <c r="T43" i="45"/>
  <c r="I10" i="46" s="1"/>
  <c r="S43" i="45"/>
  <c r="H10" i="46" s="1"/>
  <c r="R43" i="45"/>
  <c r="G10" i="46" s="1"/>
  <c r="O43" i="45"/>
  <c r="F10" i="46" s="1"/>
  <c r="N43" i="45"/>
  <c r="E10" i="46" s="1"/>
  <c r="M43" i="45"/>
  <c r="D10" i="46" s="1"/>
  <c r="K43" i="45"/>
  <c r="C10" i="46" s="1"/>
  <c r="J43" i="45"/>
  <c r="B10" i="46" s="1"/>
  <c r="AG42" i="45"/>
  <c r="AC42" i="45"/>
  <c r="Y42" i="45"/>
  <c r="U42" i="45"/>
  <c r="AG41" i="45"/>
  <c r="AC41" i="45"/>
  <c r="Y41" i="45"/>
  <c r="U41" i="45"/>
  <c r="AG40" i="45"/>
  <c r="AC40" i="45"/>
  <c r="Y40" i="45"/>
  <c r="U40" i="45"/>
  <c r="AG39" i="45"/>
  <c r="AC39" i="45"/>
  <c r="Y39" i="45"/>
  <c r="U39" i="45"/>
  <c r="AG38" i="45"/>
  <c r="AC38" i="45"/>
  <c r="Y38" i="45"/>
  <c r="U38" i="45"/>
  <c r="AG37" i="45"/>
  <c r="AC37" i="45"/>
  <c r="Y37" i="45"/>
  <c r="U37" i="45"/>
  <c r="AG36" i="45"/>
  <c r="AC36" i="45"/>
  <c r="Y36" i="45"/>
  <c r="U36" i="45"/>
  <c r="AG35" i="45"/>
  <c r="AC35" i="45"/>
  <c r="Y35" i="45"/>
  <c r="U35" i="45"/>
  <c r="AG34" i="45"/>
  <c r="AC34" i="45"/>
  <c r="Y34" i="45"/>
  <c r="U34" i="45"/>
  <c r="AG33" i="45"/>
  <c r="AC33" i="45"/>
  <c r="Y33" i="45"/>
  <c r="U33" i="45"/>
  <c r="AF31" i="45"/>
  <c r="U9" i="46" s="1"/>
  <c r="AE31" i="45"/>
  <c r="T9" i="46" s="1"/>
  <c r="AD31" i="45"/>
  <c r="S9" i="46" s="1"/>
  <c r="AB31" i="45"/>
  <c r="Q9" i="46" s="1"/>
  <c r="AA31" i="45"/>
  <c r="P9" i="46" s="1"/>
  <c r="Z31" i="45"/>
  <c r="O9" i="46" s="1"/>
  <c r="X31" i="45"/>
  <c r="M9" i="46" s="1"/>
  <c r="W31" i="45"/>
  <c r="L9" i="46" s="1"/>
  <c r="V31" i="45"/>
  <c r="K9" i="46" s="1"/>
  <c r="T31" i="45"/>
  <c r="I9" i="46" s="1"/>
  <c r="S31" i="45"/>
  <c r="H9" i="46" s="1"/>
  <c r="R31" i="45"/>
  <c r="G9" i="46" s="1"/>
  <c r="O31" i="45"/>
  <c r="F9" i="46" s="1"/>
  <c r="N31" i="45"/>
  <c r="E9" i="46" s="1"/>
  <c r="M31" i="45"/>
  <c r="D9" i="46" s="1"/>
  <c r="K31" i="45"/>
  <c r="C9" i="46" s="1"/>
  <c r="J31" i="45"/>
  <c r="B9" i="46" s="1"/>
  <c r="AG30" i="45"/>
  <c r="AC30" i="45"/>
  <c r="Y30" i="45"/>
  <c r="U30" i="45"/>
  <c r="AG29" i="45"/>
  <c r="AC29" i="45"/>
  <c r="Y29" i="45"/>
  <c r="U29" i="45"/>
  <c r="AG28" i="45"/>
  <c r="AC28" i="45"/>
  <c r="Y28" i="45"/>
  <c r="U28" i="45"/>
  <c r="AG27" i="45"/>
  <c r="AC27" i="45"/>
  <c r="Y27" i="45"/>
  <c r="U27" i="45"/>
  <c r="AG26" i="45"/>
  <c r="AC26" i="45"/>
  <c r="Y26" i="45"/>
  <c r="U26" i="45"/>
  <c r="AG25" i="45"/>
  <c r="AC25" i="45"/>
  <c r="Y25" i="45"/>
  <c r="U25" i="45"/>
  <c r="AG24" i="45"/>
  <c r="AC24" i="45"/>
  <c r="Y24" i="45"/>
  <c r="U24" i="45"/>
  <c r="AG23" i="45"/>
  <c r="AC23" i="45"/>
  <c r="Y23" i="45"/>
  <c r="U23" i="45"/>
  <c r="AG22" i="45"/>
  <c r="AC22" i="45"/>
  <c r="Y22" i="45"/>
  <c r="U22" i="45"/>
  <c r="AG21" i="45"/>
  <c r="AC21" i="45"/>
  <c r="AC31" i="45" s="1"/>
  <c r="R9" i="46" s="1"/>
  <c r="Y21" i="45"/>
  <c r="U21" i="45"/>
  <c r="AF19" i="45"/>
  <c r="AE19" i="45"/>
  <c r="T8" i="46" s="1"/>
  <c r="AD19" i="45"/>
  <c r="AB19" i="45"/>
  <c r="Q8" i="46" s="1"/>
  <c r="AA19" i="45"/>
  <c r="P8" i="46" s="1"/>
  <c r="Z19" i="45"/>
  <c r="X19" i="45"/>
  <c r="M8" i="46" s="1"/>
  <c r="W19" i="45"/>
  <c r="L8" i="46" s="1"/>
  <c r="V19" i="45"/>
  <c r="T19" i="45"/>
  <c r="I8" i="46" s="1"/>
  <c r="S19" i="45"/>
  <c r="H8" i="46" s="1"/>
  <c r="R19" i="45"/>
  <c r="O19" i="45"/>
  <c r="N19" i="45"/>
  <c r="E8" i="46" s="1"/>
  <c r="M19" i="45"/>
  <c r="D8" i="46" s="1"/>
  <c r="K19" i="45"/>
  <c r="J19" i="45"/>
  <c r="B8" i="46" s="1"/>
  <c r="AG18" i="45"/>
  <c r="AC18" i="45"/>
  <c r="Y18" i="45"/>
  <c r="U18" i="45"/>
  <c r="AG17" i="45"/>
  <c r="AC17" i="45"/>
  <c r="Y17" i="45"/>
  <c r="U17" i="45"/>
  <c r="AG16" i="45"/>
  <c r="AC16" i="45"/>
  <c r="Y16" i="45"/>
  <c r="U16" i="45"/>
  <c r="AG15" i="45"/>
  <c r="AC15" i="45"/>
  <c r="Y15" i="45"/>
  <c r="U15" i="45"/>
  <c r="AG14" i="45"/>
  <c r="AC14" i="45"/>
  <c r="Y14" i="45"/>
  <c r="U14" i="45"/>
  <c r="AG13" i="45"/>
  <c r="AC13" i="45"/>
  <c r="Y13" i="45"/>
  <c r="U13" i="45"/>
  <c r="AG12" i="45"/>
  <c r="AC12" i="45"/>
  <c r="Y12" i="45"/>
  <c r="U12" i="45"/>
  <c r="AG11" i="45"/>
  <c r="AC11" i="45"/>
  <c r="Y11" i="45"/>
  <c r="U11" i="45"/>
  <c r="AG10" i="45"/>
  <c r="AC10" i="45"/>
  <c r="Y10" i="45"/>
  <c r="U10" i="45"/>
  <c r="AG9" i="45"/>
  <c r="AG19" i="45" s="1"/>
  <c r="AC9" i="45"/>
  <c r="AC19" i="45" s="1"/>
  <c r="Y9" i="45"/>
  <c r="U9" i="45"/>
  <c r="U19" i="45" s="1"/>
  <c r="C18" i="44"/>
  <c r="B18" i="44"/>
  <c r="Y17" i="44"/>
  <c r="A5" i="44"/>
  <c r="A24" i="44" s="1"/>
  <c r="A3" i="44"/>
  <c r="A1" i="44"/>
  <c r="A191" i="43"/>
  <c r="AF190" i="43"/>
  <c r="U23" i="44" s="1"/>
  <c r="AE190" i="43"/>
  <c r="T23" i="44" s="1"/>
  <c r="AD190" i="43"/>
  <c r="S23" i="44" s="1"/>
  <c r="AB190" i="43"/>
  <c r="Q23" i="44" s="1"/>
  <c r="AA190" i="43"/>
  <c r="P23" i="44" s="1"/>
  <c r="Z190" i="43"/>
  <c r="O23" i="44" s="1"/>
  <c r="X190" i="43"/>
  <c r="M23" i="44" s="1"/>
  <c r="W190" i="43"/>
  <c r="L23" i="44" s="1"/>
  <c r="V190" i="43"/>
  <c r="K23" i="44" s="1"/>
  <c r="T190" i="43"/>
  <c r="I23" i="44" s="1"/>
  <c r="S190" i="43"/>
  <c r="H23" i="44" s="1"/>
  <c r="R190" i="43"/>
  <c r="G23" i="44" s="1"/>
  <c r="O190" i="43"/>
  <c r="F23" i="44" s="1"/>
  <c r="N190" i="43"/>
  <c r="E23" i="44" s="1"/>
  <c r="M190" i="43"/>
  <c r="D23" i="44" s="1"/>
  <c r="K190" i="43"/>
  <c r="C23" i="44" s="1"/>
  <c r="AG189" i="43"/>
  <c r="AC189" i="43"/>
  <c r="AC190" i="43" s="1"/>
  <c r="R23" i="44" s="1"/>
  <c r="Y189" i="43"/>
  <c r="Y190" i="43" s="1"/>
  <c r="N23" i="44" s="1"/>
  <c r="U189" i="43"/>
  <c r="AF187" i="43"/>
  <c r="U22" i="44" s="1"/>
  <c r="AE187" i="43"/>
  <c r="T22" i="44" s="1"/>
  <c r="AD187" i="43"/>
  <c r="S22" i="44" s="1"/>
  <c r="AB187" i="43"/>
  <c r="Q22" i="44" s="1"/>
  <c r="AA187" i="43"/>
  <c r="P22" i="44" s="1"/>
  <c r="Z187" i="43"/>
  <c r="O22" i="44" s="1"/>
  <c r="X187" i="43"/>
  <c r="M22" i="44" s="1"/>
  <c r="W187" i="43"/>
  <c r="L22" i="44" s="1"/>
  <c r="V187" i="43"/>
  <c r="K22" i="44" s="1"/>
  <c r="T187" i="43"/>
  <c r="I22" i="44" s="1"/>
  <c r="S187" i="43"/>
  <c r="H22" i="44" s="1"/>
  <c r="R187" i="43"/>
  <c r="G22" i="44" s="1"/>
  <c r="O187" i="43"/>
  <c r="F22" i="44" s="1"/>
  <c r="N187" i="43"/>
  <c r="E22" i="44" s="1"/>
  <c r="M187" i="43"/>
  <c r="D22" i="44" s="1"/>
  <c r="K187" i="43"/>
  <c r="C22" i="44" s="1"/>
  <c r="J187" i="43"/>
  <c r="B22" i="44" s="1"/>
  <c r="AG186" i="43"/>
  <c r="AC186" i="43"/>
  <c r="Y186" i="43"/>
  <c r="U186" i="43"/>
  <c r="AG185" i="43"/>
  <c r="AC185" i="43"/>
  <c r="Y185" i="43"/>
  <c r="U185" i="43"/>
  <c r="AG184" i="43"/>
  <c r="AC184" i="43"/>
  <c r="Y184" i="43"/>
  <c r="U184" i="43"/>
  <c r="AG183" i="43"/>
  <c r="AC183" i="43"/>
  <c r="Y183" i="43"/>
  <c r="U183" i="43"/>
  <c r="AG182" i="43"/>
  <c r="AC182" i="43"/>
  <c r="Y182" i="43"/>
  <c r="U182" i="43"/>
  <c r="AG181" i="43"/>
  <c r="AC181" i="43"/>
  <c r="Y181" i="43"/>
  <c r="U181" i="43"/>
  <c r="AG180" i="43"/>
  <c r="AC180" i="43"/>
  <c r="Y180" i="43"/>
  <c r="U180" i="43"/>
  <c r="AG179" i="43"/>
  <c r="AC179" i="43"/>
  <c r="Y179" i="43"/>
  <c r="U179" i="43"/>
  <c r="AG178" i="43"/>
  <c r="AC178" i="43"/>
  <c r="Y178" i="43"/>
  <c r="U178" i="43"/>
  <c r="AG177" i="43"/>
  <c r="AC177" i="43"/>
  <c r="Y177" i="43"/>
  <c r="U177" i="43"/>
  <c r="AF175" i="43"/>
  <c r="U21" i="44" s="1"/>
  <c r="AE175" i="43"/>
  <c r="T21" i="44" s="1"/>
  <c r="AD175" i="43"/>
  <c r="S21" i="44" s="1"/>
  <c r="AB175" i="43"/>
  <c r="Q21" i="44" s="1"/>
  <c r="AA175" i="43"/>
  <c r="P21" i="44" s="1"/>
  <c r="Z175" i="43"/>
  <c r="O21" i="44" s="1"/>
  <c r="X175" i="43"/>
  <c r="M21" i="44" s="1"/>
  <c r="W175" i="43"/>
  <c r="L21" i="44" s="1"/>
  <c r="V175" i="43"/>
  <c r="K21" i="44" s="1"/>
  <c r="T175" i="43"/>
  <c r="I21" i="44" s="1"/>
  <c r="S175" i="43"/>
  <c r="H21" i="44" s="1"/>
  <c r="R175" i="43"/>
  <c r="G21" i="44" s="1"/>
  <c r="O175" i="43"/>
  <c r="F21" i="44" s="1"/>
  <c r="N175" i="43"/>
  <c r="E21" i="44" s="1"/>
  <c r="M175" i="43"/>
  <c r="D21" i="44" s="1"/>
  <c r="K175" i="43"/>
  <c r="C21" i="44" s="1"/>
  <c r="J175" i="43"/>
  <c r="B21" i="44" s="1"/>
  <c r="AG174" i="43"/>
  <c r="AC174" i="43"/>
  <c r="Y174" i="43"/>
  <c r="U174" i="43"/>
  <c r="AG173" i="43"/>
  <c r="AC173" i="43"/>
  <c r="Y173" i="43"/>
  <c r="U173" i="43"/>
  <c r="AG172" i="43"/>
  <c r="AC172" i="43"/>
  <c r="Y172" i="43"/>
  <c r="U172" i="43"/>
  <c r="AG171" i="43"/>
  <c r="AC171" i="43"/>
  <c r="Y171" i="43"/>
  <c r="U171" i="43"/>
  <c r="AG170" i="43"/>
  <c r="AC170" i="43"/>
  <c r="Y170" i="43"/>
  <c r="U170" i="43"/>
  <c r="AG169" i="43"/>
  <c r="AC169" i="43"/>
  <c r="Y169" i="43"/>
  <c r="U169" i="43"/>
  <c r="AG168" i="43"/>
  <c r="AC168" i="43"/>
  <c r="Y168" i="43"/>
  <c r="U168" i="43"/>
  <c r="AG167" i="43"/>
  <c r="AC167" i="43"/>
  <c r="Y167" i="43"/>
  <c r="U167" i="43"/>
  <c r="AG166" i="43"/>
  <c r="AC166" i="43"/>
  <c r="Y166" i="43"/>
  <c r="U166" i="43"/>
  <c r="AG165" i="43"/>
  <c r="AC165" i="43"/>
  <c r="AC175" i="43" s="1"/>
  <c r="R21" i="44" s="1"/>
  <c r="Y165" i="43"/>
  <c r="Y175" i="43" s="1"/>
  <c r="N21" i="44" s="1"/>
  <c r="U165" i="43"/>
  <c r="AF163" i="43"/>
  <c r="U20" i="44" s="1"/>
  <c r="AE163" i="43"/>
  <c r="T20" i="44" s="1"/>
  <c r="AD163" i="43"/>
  <c r="S20" i="44" s="1"/>
  <c r="AB163" i="43"/>
  <c r="Q20" i="44" s="1"/>
  <c r="AA163" i="43"/>
  <c r="P20" i="44" s="1"/>
  <c r="Z163" i="43"/>
  <c r="O20" i="44" s="1"/>
  <c r="X163" i="43"/>
  <c r="M20" i="44" s="1"/>
  <c r="W163" i="43"/>
  <c r="L20" i="44" s="1"/>
  <c r="V163" i="43"/>
  <c r="K20" i="44" s="1"/>
  <c r="T163" i="43"/>
  <c r="I20" i="44" s="1"/>
  <c r="S163" i="43"/>
  <c r="H20" i="44" s="1"/>
  <c r="R163" i="43"/>
  <c r="G20" i="44" s="1"/>
  <c r="O163" i="43"/>
  <c r="F20" i="44" s="1"/>
  <c r="N163" i="43"/>
  <c r="E20" i="44" s="1"/>
  <c r="M163" i="43"/>
  <c r="D20" i="44" s="1"/>
  <c r="K163" i="43"/>
  <c r="C20" i="44" s="1"/>
  <c r="J163" i="43"/>
  <c r="B20" i="44" s="1"/>
  <c r="AG162" i="43"/>
  <c r="AC162" i="43"/>
  <c r="Y162" i="43"/>
  <c r="U162" i="43"/>
  <c r="AG161" i="43"/>
  <c r="AC161" i="43"/>
  <c r="Y161" i="43"/>
  <c r="U161" i="43"/>
  <c r="AG160" i="43"/>
  <c r="AC160" i="43"/>
  <c r="Y160" i="43"/>
  <c r="U160" i="43"/>
  <c r="AG159" i="43"/>
  <c r="AC159" i="43"/>
  <c r="Y159" i="43"/>
  <c r="U159" i="43"/>
  <c r="AG158" i="43"/>
  <c r="AC158" i="43"/>
  <c r="Y158" i="43"/>
  <c r="U158" i="43"/>
  <c r="AG157" i="43"/>
  <c r="AC157" i="43"/>
  <c r="Y157" i="43"/>
  <c r="U157" i="43"/>
  <c r="AG156" i="43"/>
  <c r="AC156" i="43"/>
  <c r="Y156" i="43"/>
  <c r="U156" i="43"/>
  <c r="AG155" i="43"/>
  <c r="AC155" i="43"/>
  <c r="Y155" i="43"/>
  <c r="U155" i="43"/>
  <c r="AG154" i="43"/>
  <c r="AC154" i="43"/>
  <c r="Y154" i="43"/>
  <c r="U154" i="43"/>
  <c r="AG153" i="43"/>
  <c r="AG163" i="43" s="1"/>
  <c r="V20" i="44" s="1"/>
  <c r="AC153" i="43"/>
  <c r="Y153" i="43"/>
  <c r="U153" i="43"/>
  <c r="AF151" i="43"/>
  <c r="U19" i="44" s="1"/>
  <c r="AE151" i="43"/>
  <c r="T19" i="44" s="1"/>
  <c r="AD151" i="43"/>
  <c r="S19" i="44" s="1"/>
  <c r="AB151" i="43"/>
  <c r="Q19" i="44" s="1"/>
  <c r="AA151" i="43"/>
  <c r="P19" i="44" s="1"/>
  <c r="Z151" i="43"/>
  <c r="O19" i="44" s="1"/>
  <c r="X151" i="43"/>
  <c r="M19" i="44" s="1"/>
  <c r="W151" i="43"/>
  <c r="L19" i="44" s="1"/>
  <c r="V151" i="43"/>
  <c r="K19" i="44" s="1"/>
  <c r="T151" i="43"/>
  <c r="I19" i="44" s="1"/>
  <c r="S151" i="43"/>
  <c r="H19" i="44" s="1"/>
  <c r="R151" i="43"/>
  <c r="G19" i="44" s="1"/>
  <c r="O151" i="43"/>
  <c r="F19" i="44" s="1"/>
  <c r="N151" i="43"/>
  <c r="E19" i="44" s="1"/>
  <c r="M151" i="43"/>
  <c r="D19" i="44" s="1"/>
  <c r="K151" i="43"/>
  <c r="C19" i="44" s="1"/>
  <c r="J151" i="43"/>
  <c r="B19" i="44" s="1"/>
  <c r="AG150" i="43"/>
  <c r="AC150" i="43"/>
  <c r="Y150" i="43"/>
  <c r="U150" i="43"/>
  <c r="AG149" i="43"/>
  <c r="AC149" i="43"/>
  <c r="Y149" i="43"/>
  <c r="U149" i="43"/>
  <c r="AG148" i="43"/>
  <c r="AC148" i="43"/>
  <c r="Y148" i="43"/>
  <c r="U148" i="43"/>
  <c r="AG147" i="43"/>
  <c r="AC147" i="43"/>
  <c r="Y147" i="43"/>
  <c r="U147" i="43"/>
  <c r="AG146" i="43"/>
  <c r="AC146" i="43"/>
  <c r="Y146" i="43"/>
  <c r="U146" i="43"/>
  <c r="AG145" i="43"/>
  <c r="AC145" i="43"/>
  <c r="Y145" i="43"/>
  <c r="U145" i="43"/>
  <c r="AG144" i="43"/>
  <c r="AC144" i="43"/>
  <c r="Y144" i="43"/>
  <c r="U144" i="43"/>
  <c r="AG143" i="43"/>
  <c r="AC143" i="43"/>
  <c r="Y143" i="43"/>
  <c r="U143" i="43"/>
  <c r="AG142" i="43"/>
  <c r="AC142" i="43"/>
  <c r="Y142" i="43"/>
  <c r="U142" i="43"/>
  <c r="AG141" i="43"/>
  <c r="AC141" i="43"/>
  <c r="Y141" i="43"/>
  <c r="U141" i="43"/>
  <c r="AF139" i="43"/>
  <c r="U18" i="44" s="1"/>
  <c r="AE139" i="43"/>
  <c r="T18" i="44" s="1"/>
  <c r="AD139" i="43"/>
  <c r="S18" i="44" s="1"/>
  <c r="AB139" i="43"/>
  <c r="Q18" i="44" s="1"/>
  <c r="AA139" i="43"/>
  <c r="P18" i="44" s="1"/>
  <c r="Z139" i="43"/>
  <c r="O18" i="44" s="1"/>
  <c r="X139" i="43"/>
  <c r="M18" i="44" s="1"/>
  <c r="W139" i="43"/>
  <c r="L18" i="44" s="1"/>
  <c r="V139" i="43"/>
  <c r="K18" i="44" s="1"/>
  <c r="T139" i="43"/>
  <c r="I18" i="44" s="1"/>
  <c r="S139" i="43"/>
  <c r="H18" i="44" s="1"/>
  <c r="R139" i="43"/>
  <c r="G18" i="44" s="1"/>
  <c r="O139" i="43"/>
  <c r="F18" i="44" s="1"/>
  <c r="N139" i="43"/>
  <c r="E18" i="44" s="1"/>
  <c r="M139" i="43"/>
  <c r="D18" i="44" s="1"/>
  <c r="AG138" i="43"/>
  <c r="AC138" i="43"/>
  <c r="Y138" i="43"/>
  <c r="U138" i="43"/>
  <c r="AG137" i="43"/>
  <c r="AC137" i="43"/>
  <c r="Y137" i="43"/>
  <c r="U137" i="43"/>
  <c r="AG136" i="43"/>
  <c r="AC136" i="43"/>
  <c r="Y136" i="43"/>
  <c r="U136" i="43"/>
  <c r="AG135" i="43"/>
  <c r="AC135" i="43"/>
  <c r="Y135" i="43"/>
  <c r="U135" i="43"/>
  <c r="AG134" i="43"/>
  <c r="AC134" i="43"/>
  <c r="Y134" i="43"/>
  <c r="U134" i="43"/>
  <c r="AG133" i="43"/>
  <c r="AC133" i="43"/>
  <c r="Y133" i="43"/>
  <c r="U133" i="43"/>
  <c r="AG132" i="43"/>
  <c r="AC132" i="43"/>
  <c r="Y132" i="43"/>
  <c r="U132" i="43"/>
  <c r="AG131" i="43"/>
  <c r="AC131" i="43"/>
  <c r="Y131" i="43"/>
  <c r="U131" i="43"/>
  <c r="AG130" i="43"/>
  <c r="AC130" i="43"/>
  <c r="Y130" i="43"/>
  <c r="U130" i="43"/>
  <c r="AG129" i="43"/>
  <c r="AC129" i="43"/>
  <c r="Y129" i="43"/>
  <c r="U129" i="43"/>
  <c r="AF127" i="43"/>
  <c r="U17" i="44" s="1"/>
  <c r="AE127" i="43"/>
  <c r="T17" i="44" s="1"/>
  <c r="AD127" i="43"/>
  <c r="S17" i="44" s="1"/>
  <c r="AB127" i="43"/>
  <c r="Q17" i="44" s="1"/>
  <c r="AA127" i="43"/>
  <c r="P17" i="44" s="1"/>
  <c r="Z127" i="43"/>
  <c r="O17" i="44" s="1"/>
  <c r="X127" i="43"/>
  <c r="M17" i="44" s="1"/>
  <c r="W127" i="43"/>
  <c r="L17" i="44" s="1"/>
  <c r="V127" i="43"/>
  <c r="K17" i="44" s="1"/>
  <c r="T127" i="43"/>
  <c r="I17" i="44" s="1"/>
  <c r="S127" i="43"/>
  <c r="H17" i="44" s="1"/>
  <c r="R127" i="43"/>
  <c r="G17" i="44" s="1"/>
  <c r="O127" i="43"/>
  <c r="F17" i="44" s="1"/>
  <c r="N127" i="43"/>
  <c r="E17" i="44" s="1"/>
  <c r="M127" i="43"/>
  <c r="D17" i="44" s="1"/>
  <c r="K127" i="43"/>
  <c r="C17" i="44" s="1"/>
  <c r="J127" i="43"/>
  <c r="B17" i="44" s="1"/>
  <c r="AG126" i="43"/>
  <c r="AC126" i="43"/>
  <c r="Y126" i="43"/>
  <c r="U126" i="43"/>
  <c r="AG125" i="43"/>
  <c r="AC125" i="43"/>
  <c r="Y125" i="43"/>
  <c r="U125" i="43"/>
  <c r="AG124" i="43"/>
  <c r="AC124" i="43"/>
  <c r="Y124" i="43"/>
  <c r="U124" i="43"/>
  <c r="AG123" i="43"/>
  <c r="AC123" i="43"/>
  <c r="Y123" i="43"/>
  <c r="U123" i="43"/>
  <c r="AG122" i="43"/>
  <c r="AC122" i="43"/>
  <c r="Y122" i="43"/>
  <c r="U122" i="43"/>
  <c r="AG121" i="43"/>
  <c r="AC121" i="43"/>
  <c r="Y121" i="43"/>
  <c r="U121" i="43"/>
  <c r="AG120" i="43"/>
  <c r="AC120" i="43"/>
  <c r="Y120" i="43"/>
  <c r="U120" i="43"/>
  <c r="AG119" i="43"/>
  <c r="AC119" i="43"/>
  <c r="Y119" i="43"/>
  <c r="U119" i="43"/>
  <c r="AG118" i="43"/>
  <c r="AC118" i="43"/>
  <c r="Y118" i="43"/>
  <c r="U118" i="43"/>
  <c r="AG117" i="43"/>
  <c r="AC117" i="43"/>
  <c r="Y117" i="43"/>
  <c r="U117" i="43"/>
  <c r="AF115" i="43"/>
  <c r="U16" i="44" s="1"/>
  <c r="AE115" i="43"/>
  <c r="T16" i="44" s="1"/>
  <c r="AD115" i="43"/>
  <c r="S16" i="44" s="1"/>
  <c r="AB115" i="43"/>
  <c r="Q16" i="44" s="1"/>
  <c r="AA115" i="43"/>
  <c r="P16" i="44" s="1"/>
  <c r="Z115" i="43"/>
  <c r="O16" i="44" s="1"/>
  <c r="X115" i="43"/>
  <c r="M16" i="44" s="1"/>
  <c r="W115" i="43"/>
  <c r="L16" i="44" s="1"/>
  <c r="V115" i="43"/>
  <c r="K16" i="44" s="1"/>
  <c r="T115" i="43"/>
  <c r="I16" i="44" s="1"/>
  <c r="S115" i="43"/>
  <c r="H16" i="44" s="1"/>
  <c r="R115" i="43"/>
  <c r="G16" i="44" s="1"/>
  <c r="O115" i="43"/>
  <c r="F16" i="44" s="1"/>
  <c r="N115" i="43"/>
  <c r="E16" i="44" s="1"/>
  <c r="M115" i="43"/>
  <c r="D16" i="44" s="1"/>
  <c r="K115" i="43"/>
  <c r="C16" i="44" s="1"/>
  <c r="J115" i="43"/>
  <c r="B16" i="44" s="1"/>
  <c r="AG114" i="43"/>
  <c r="AC114" i="43"/>
  <c r="Y114" i="43"/>
  <c r="U114" i="43"/>
  <c r="AG113" i="43"/>
  <c r="AC113" i="43"/>
  <c r="Y113" i="43"/>
  <c r="U113" i="43"/>
  <c r="AG112" i="43"/>
  <c r="AC112" i="43"/>
  <c r="Y112" i="43"/>
  <c r="U112" i="43"/>
  <c r="AG111" i="43"/>
  <c r="AC111" i="43"/>
  <c r="Y111" i="43"/>
  <c r="U111" i="43"/>
  <c r="AG110" i="43"/>
  <c r="AC110" i="43"/>
  <c r="Y110" i="43"/>
  <c r="U110" i="43"/>
  <c r="AG109" i="43"/>
  <c r="AC109" i="43"/>
  <c r="Y109" i="43"/>
  <c r="U109" i="43"/>
  <c r="AG108" i="43"/>
  <c r="AC108" i="43"/>
  <c r="Y108" i="43"/>
  <c r="U108" i="43"/>
  <c r="AG107" i="43"/>
  <c r="AC107" i="43"/>
  <c r="Y107" i="43"/>
  <c r="U107" i="43"/>
  <c r="AG106" i="43"/>
  <c r="AC106" i="43"/>
  <c r="Y106" i="43"/>
  <c r="U106" i="43"/>
  <c r="AG105" i="43"/>
  <c r="AC105" i="43"/>
  <c r="AC115" i="43" s="1"/>
  <c r="R16" i="44" s="1"/>
  <c r="Y105" i="43"/>
  <c r="U105" i="43"/>
  <c r="AF103" i="43"/>
  <c r="U15" i="44" s="1"/>
  <c r="AE103" i="43"/>
  <c r="T15" i="44" s="1"/>
  <c r="AD103" i="43"/>
  <c r="S15" i="44" s="1"/>
  <c r="AB103" i="43"/>
  <c r="Q15" i="44" s="1"/>
  <c r="AA103" i="43"/>
  <c r="P15" i="44" s="1"/>
  <c r="Z103" i="43"/>
  <c r="O15" i="44" s="1"/>
  <c r="X103" i="43"/>
  <c r="M15" i="44" s="1"/>
  <c r="W103" i="43"/>
  <c r="L15" i="44" s="1"/>
  <c r="V103" i="43"/>
  <c r="K15" i="44" s="1"/>
  <c r="T103" i="43"/>
  <c r="I15" i="44" s="1"/>
  <c r="S103" i="43"/>
  <c r="H15" i="44" s="1"/>
  <c r="R103" i="43"/>
  <c r="G15" i="44" s="1"/>
  <c r="O103" i="43"/>
  <c r="F15" i="44" s="1"/>
  <c r="N103" i="43"/>
  <c r="E15" i="44" s="1"/>
  <c r="M103" i="43"/>
  <c r="D15" i="44" s="1"/>
  <c r="K103" i="43"/>
  <c r="C15" i="44" s="1"/>
  <c r="J103" i="43"/>
  <c r="B15" i="44" s="1"/>
  <c r="AG102" i="43"/>
  <c r="AC102" i="43"/>
  <c r="Y102" i="43"/>
  <c r="U102" i="43"/>
  <c r="AG101" i="43"/>
  <c r="AC101" i="43"/>
  <c r="Y101" i="43"/>
  <c r="U101" i="43"/>
  <c r="AG100" i="43"/>
  <c r="AC100" i="43"/>
  <c r="Y100" i="43"/>
  <c r="U100" i="43"/>
  <c r="AG99" i="43"/>
  <c r="AC99" i="43"/>
  <c r="Y99" i="43"/>
  <c r="U99" i="43"/>
  <c r="AG98" i="43"/>
  <c r="AC98" i="43"/>
  <c r="Y98" i="43"/>
  <c r="U98" i="43"/>
  <c r="AG97" i="43"/>
  <c r="AC97" i="43"/>
  <c r="Y97" i="43"/>
  <c r="U97" i="43"/>
  <c r="AG96" i="43"/>
  <c r="AC96" i="43"/>
  <c r="Y96" i="43"/>
  <c r="U96" i="43"/>
  <c r="AG95" i="43"/>
  <c r="AC95" i="43"/>
  <c r="Y95" i="43"/>
  <c r="U95" i="43"/>
  <c r="AG94" i="43"/>
  <c r="AC94" i="43"/>
  <c r="Y94" i="43"/>
  <c r="U94" i="43"/>
  <c r="AG93" i="43"/>
  <c r="AC93" i="43"/>
  <c r="Y93" i="43"/>
  <c r="U93" i="43"/>
  <c r="AF91" i="43"/>
  <c r="U14" i="44" s="1"/>
  <c r="AE91" i="43"/>
  <c r="T14" i="44" s="1"/>
  <c r="AD91" i="43"/>
  <c r="S14" i="44" s="1"/>
  <c r="AB91" i="43"/>
  <c r="AA91" i="43"/>
  <c r="P14" i="44" s="1"/>
  <c r="Z91" i="43"/>
  <c r="O14" i="44" s="1"/>
  <c r="X91" i="43"/>
  <c r="M14" i="44" s="1"/>
  <c r="W91" i="43"/>
  <c r="L14" i="44" s="1"/>
  <c r="V91" i="43"/>
  <c r="K14" i="44" s="1"/>
  <c r="T91" i="43"/>
  <c r="I14" i="44" s="1"/>
  <c r="S91" i="43"/>
  <c r="H14" i="44" s="1"/>
  <c r="R91" i="43"/>
  <c r="G14" i="44" s="1"/>
  <c r="O91" i="43"/>
  <c r="F14" i="44" s="1"/>
  <c r="N91" i="43"/>
  <c r="E14" i="44" s="1"/>
  <c r="M91" i="43"/>
  <c r="D14" i="44" s="1"/>
  <c r="K91" i="43"/>
  <c r="C14" i="44" s="1"/>
  <c r="J91" i="43"/>
  <c r="B14" i="44" s="1"/>
  <c r="AG90" i="43"/>
  <c r="AC90" i="43"/>
  <c r="Y90" i="43"/>
  <c r="U90" i="43"/>
  <c r="AG89" i="43"/>
  <c r="AC89" i="43"/>
  <c r="Y89" i="43"/>
  <c r="U89" i="43"/>
  <c r="AG88" i="43"/>
  <c r="AC88" i="43"/>
  <c r="Y88" i="43"/>
  <c r="U88" i="43"/>
  <c r="AG87" i="43"/>
  <c r="AC87" i="43"/>
  <c r="Y87" i="43"/>
  <c r="U87" i="43"/>
  <c r="AG86" i="43"/>
  <c r="AC86" i="43"/>
  <c r="Y86" i="43"/>
  <c r="U86" i="43"/>
  <c r="AG85" i="43"/>
  <c r="AC85" i="43"/>
  <c r="Y85" i="43"/>
  <c r="U85" i="43"/>
  <c r="AG84" i="43"/>
  <c r="AC84" i="43"/>
  <c r="Y84" i="43"/>
  <c r="U84" i="43"/>
  <c r="AG83" i="43"/>
  <c r="AC83" i="43"/>
  <c r="Y83" i="43"/>
  <c r="U83" i="43"/>
  <c r="AG82" i="43"/>
  <c r="AC82" i="43"/>
  <c r="Y82" i="43"/>
  <c r="U82" i="43"/>
  <c r="AG81" i="43"/>
  <c r="AC81" i="43"/>
  <c r="Y81" i="43"/>
  <c r="U81" i="43"/>
  <c r="AF79" i="43"/>
  <c r="U13" i="44" s="1"/>
  <c r="AE79" i="43"/>
  <c r="T13" i="44" s="1"/>
  <c r="AD79" i="43"/>
  <c r="S13" i="44" s="1"/>
  <c r="AB79" i="43"/>
  <c r="Q13" i="44" s="1"/>
  <c r="AA79" i="43"/>
  <c r="P13" i="44" s="1"/>
  <c r="Z79" i="43"/>
  <c r="O13" i="44" s="1"/>
  <c r="X79" i="43"/>
  <c r="M13" i="44" s="1"/>
  <c r="W79" i="43"/>
  <c r="L13" i="44" s="1"/>
  <c r="V79" i="43"/>
  <c r="K13" i="44" s="1"/>
  <c r="T79" i="43"/>
  <c r="I13" i="44" s="1"/>
  <c r="S79" i="43"/>
  <c r="H13" i="44" s="1"/>
  <c r="R79" i="43"/>
  <c r="G13" i="44" s="1"/>
  <c r="O79" i="43"/>
  <c r="F13" i="44" s="1"/>
  <c r="N79" i="43"/>
  <c r="E13" i="44" s="1"/>
  <c r="M79" i="43"/>
  <c r="D13" i="44" s="1"/>
  <c r="K79" i="43"/>
  <c r="C13" i="44" s="1"/>
  <c r="J79" i="43"/>
  <c r="B13" i="44" s="1"/>
  <c r="AG78" i="43"/>
  <c r="AC78" i="43"/>
  <c r="Y78" i="43"/>
  <c r="U78" i="43"/>
  <c r="AG77" i="43"/>
  <c r="AC77" i="43"/>
  <c r="Y77" i="43"/>
  <c r="U77" i="43"/>
  <c r="AG76" i="43"/>
  <c r="AC76" i="43"/>
  <c r="Y76" i="43"/>
  <c r="U76" i="43"/>
  <c r="AG75" i="43"/>
  <c r="AC75" i="43"/>
  <c r="Y75" i="43"/>
  <c r="U75" i="43"/>
  <c r="AG74" i="43"/>
  <c r="AC74" i="43"/>
  <c r="Y74" i="43"/>
  <c r="U74" i="43"/>
  <c r="AG73" i="43"/>
  <c r="AC73" i="43"/>
  <c r="Y73" i="43"/>
  <c r="U73" i="43"/>
  <c r="AG72" i="43"/>
  <c r="AC72" i="43"/>
  <c r="Y72" i="43"/>
  <c r="U72" i="43"/>
  <c r="AG71" i="43"/>
  <c r="AC71" i="43"/>
  <c r="Y71" i="43"/>
  <c r="U71" i="43"/>
  <c r="AG70" i="43"/>
  <c r="AC70" i="43"/>
  <c r="Y70" i="43"/>
  <c r="U70" i="43"/>
  <c r="AG69" i="43"/>
  <c r="AC69" i="43"/>
  <c r="Y69" i="43"/>
  <c r="U69" i="43"/>
  <c r="U79" i="43" s="1"/>
  <c r="J13" i="44" s="1"/>
  <c r="AF67" i="43"/>
  <c r="U12" i="44" s="1"/>
  <c r="AE67" i="43"/>
  <c r="T12" i="44" s="1"/>
  <c r="AD67" i="43"/>
  <c r="S12" i="44" s="1"/>
  <c r="AB67" i="43"/>
  <c r="Q12" i="44" s="1"/>
  <c r="AA67" i="43"/>
  <c r="P12" i="44" s="1"/>
  <c r="Z67" i="43"/>
  <c r="O12" i="44" s="1"/>
  <c r="X67" i="43"/>
  <c r="M12" i="44" s="1"/>
  <c r="W67" i="43"/>
  <c r="L12" i="44" s="1"/>
  <c r="V67" i="43"/>
  <c r="K12" i="44" s="1"/>
  <c r="T67" i="43"/>
  <c r="I12" i="44" s="1"/>
  <c r="S67" i="43"/>
  <c r="H12" i="44" s="1"/>
  <c r="R67" i="43"/>
  <c r="G12" i="44" s="1"/>
  <c r="O67" i="43"/>
  <c r="F12" i="44" s="1"/>
  <c r="N67" i="43"/>
  <c r="E12" i="44" s="1"/>
  <c r="M67" i="43"/>
  <c r="D12" i="44" s="1"/>
  <c r="K67" i="43"/>
  <c r="C12" i="44" s="1"/>
  <c r="J67" i="43"/>
  <c r="B12" i="44" s="1"/>
  <c r="AG66" i="43"/>
  <c r="AC66" i="43"/>
  <c r="Y66" i="43"/>
  <c r="U66" i="43"/>
  <c r="AG65" i="43"/>
  <c r="AC65" i="43"/>
  <c r="Y65" i="43"/>
  <c r="U65" i="43"/>
  <c r="AG64" i="43"/>
  <c r="AC64" i="43"/>
  <c r="Y64" i="43"/>
  <c r="U64" i="43"/>
  <c r="AG63" i="43"/>
  <c r="AC63" i="43"/>
  <c r="Y63" i="43"/>
  <c r="U63" i="43"/>
  <c r="AG62" i="43"/>
  <c r="AC62" i="43"/>
  <c r="Y62" i="43"/>
  <c r="U62" i="43"/>
  <c r="AG61" i="43"/>
  <c r="AC61" i="43"/>
  <c r="Y61" i="43"/>
  <c r="U61" i="43"/>
  <c r="AG60" i="43"/>
  <c r="AC60" i="43"/>
  <c r="Y60" i="43"/>
  <c r="U60" i="43"/>
  <c r="AG59" i="43"/>
  <c r="AC59" i="43"/>
  <c r="Y59" i="43"/>
  <c r="U59" i="43"/>
  <c r="AG58" i="43"/>
  <c r="AC58" i="43"/>
  <c r="Y58" i="43"/>
  <c r="U58" i="43"/>
  <c r="AG57" i="43"/>
  <c r="AC57" i="43"/>
  <c r="AC67" i="43" s="1"/>
  <c r="R12" i="44" s="1"/>
  <c r="Y57" i="43"/>
  <c r="Y67" i="43" s="1"/>
  <c r="N12" i="44" s="1"/>
  <c r="U57" i="43"/>
  <c r="AF55" i="43"/>
  <c r="U11" i="44" s="1"/>
  <c r="AE55" i="43"/>
  <c r="T11" i="44" s="1"/>
  <c r="AD55" i="43"/>
  <c r="S11" i="44" s="1"/>
  <c r="AB55" i="43"/>
  <c r="Q11" i="44" s="1"/>
  <c r="AA55" i="43"/>
  <c r="P11" i="44" s="1"/>
  <c r="Z55" i="43"/>
  <c r="O11" i="44" s="1"/>
  <c r="X55" i="43"/>
  <c r="M11" i="44" s="1"/>
  <c r="W55" i="43"/>
  <c r="L11" i="44" s="1"/>
  <c r="V55" i="43"/>
  <c r="K11" i="44" s="1"/>
  <c r="T55" i="43"/>
  <c r="I11" i="44" s="1"/>
  <c r="S55" i="43"/>
  <c r="H11" i="44" s="1"/>
  <c r="R55" i="43"/>
  <c r="G11" i="44" s="1"/>
  <c r="O55" i="43"/>
  <c r="F11" i="44" s="1"/>
  <c r="N55" i="43"/>
  <c r="E11" i="44" s="1"/>
  <c r="M55" i="43"/>
  <c r="D11" i="44" s="1"/>
  <c r="K55" i="43"/>
  <c r="C11" i="44" s="1"/>
  <c r="J55" i="43"/>
  <c r="B11" i="44" s="1"/>
  <c r="AG54" i="43"/>
  <c r="AC54" i="43"/>
  <c r="Y54" i="43"/>
  <c r="U54" i="43"/>
  <c r="AG53" i="43"/>
  <c r="AC53" i="43"/>
  <c r="Y53" i="43"/>
  <c r="U53" i="43"/>
  <c r="AG52" i="43"/>
  <c r="AC52" i="43"/>
  <c r="Y52" i="43"/>
  <c r="U52" i="43"/>
  <c r="AG51" i="43"/>
  <c r="AC51" i="43"/>
  <c r="Y51" i="43"/>
  <c r="U51" i="43"/>
  <c r="AG50" i="43"/>
  <c r="AC50" i="43"/>
  <c r="Y50" i="43"/>
  <c r="U50" i="43"/>
  <c r="AG49" i="43"/>
  <c r="AC49" i="43"/>
  <c r="Y49" i="43"/>
  <c r="U49" i="43"/>
  <c r="AG48" i="43"/>
  <c r="AC48" i="43"/>
  <c r="Y48" i="43"/>
  <c r="U48" i="43"/>
  <c r="AG47" i="43"/>
  <c r="AC47" i="43"/>
  <c r="Y47" i="43"/>
  <c r="U47" i="43"/>
  <c r="AG46" i="43"/>
  <c r="AC46" i="43"/>
  <c r="Y46" i="43"/>
  <c r="U46" i="43"/>
  <c r="AG45" i="43"/>
  <c r="AG55" i="43" s="1"/>
  <c r="V11" i="44" s="1"/>
  <c r="AC45" i="43"/>
  <c r="Y45" i="43"/>
  <c r="U45" i="43"/>
  <c r="AF43" i="43"/>
  <c r="U10" i="44" s="1"/>
  <c r="AE43" i="43"/>
  <c r="T10" i="44" s="1"/>
  <c r="AD43" i="43"/>
  <c r="S10" i="44" s="1"/>
  <c r="AB43" i="43"/>
  <c r="Q10" i="44" s="1"/>
  <c r="AA43" i="43"/>
  <c r="P10" i="44" s="1"/>
  <c r="Z43" i="43"/>
  <c r="O10" i="44" s="1"/>
  <c r="X43" i="43"/>
  <c r="M10" i="44" s="1"/>
  <c r="W43" i="43"/>
  <c r="L10" i="44" s="1"/>
  <c r="V43" i="43"/>
  <c r="K10" i="44" s="1"/>
  <c r="T43" i="43"/>
  <c r="I10" i="44" s="1"/>
  <c r="S43" i="43"/>
  <c r="H10" i="44" s="1"/>
  <c r="R43" i="43"/>
  <c r="G10" i="44" s="1"/>
  <c r="O43" i="43"/>
  <c r="F10" i="44" s="1"/>
  <c r="N43" i="43"/>
  <c r="E10" i="44" s="1"/>
  <c r="M43" i="43"/>
  <c r="D10" i="44" s="1"/>
  <c r="K43" i="43"/>
  <c r="C10" i="44" s="1"/>
  <c r="J43" i="43"/>
  <c r="B10" i="44" s="1"/>
  <c r="AG42" i="43"/>
  <c r="AC42" i="43"/>
  <c r="Y42" i="43"/>
  <c r="U42" i="43"/>
  <c r="AG41" i="43"/>
  <c r="AC41" i="43"/>
  <c r="Y41" i="43"/>
  <c r="U41" i="43"/>
  <c r="AG40" i="43"/>
  <c r="AC40" i="43"/>
  <c r="Y40" i="43"/>
  <c r="U40" i="43"/>
  <c r="AG39" i="43"/>
  <c r="AC39" i="43"/>
  <c r="Y39" i="43"/>
  <c r="U39" i="43"/>
  <c r="AG38" i="43"/>
  <c r="AC38" i="43"/>
  <c r="Y38" i="43"/>
  <c r="U38" i="43"/>
  <c r="AG37" i="43"/>
  <c r="AC37" i="43"/>
  <c r="Y37" i="43"/>
  <c r="U37" i="43"/>
  <c r="AG36" i="43"/>
  <c r="AC36" i="43"/>
  <c r="Y36" i="43"/>
  <c r="U36" i="43"/>
  <c r="AG35" i="43"/>
  <c r="AC35" i="43"/>
  <c r="Y35" i="43"/>
  <c r="U35" i="43"/>
  <c r="AG34" i="43"/>
  <c r="AC34" i="43"/>
  <c r="Y34" i="43"/>
  <c r="U34" i="43"/>
  <c r="AG33" i="43"/>
  <c r="AC33" i="43"/>
  <c r="Y33" i="43"/>
  <c r="U33" i="43"/>
  <c r="AF31" i="43"/>
  <c r="U9" i="44" s="1"/>
  <c r="AE31" i="43"/>
  <c r="T9" i="44" s="1"/>
  <c r="AD31" i="43"/>
  <c r="S9" i="44" s="1"/>
  <c r="AB31" i="43"/>
  <c r="Q9" i="44" s="1"/>
  <c r="AA31" i="43"/>
  <c r="P9" i="44" s="1"/>
  <c r="Z31" i="43"/>
  <c r="O9" i="44" s="1"/>
  <c r="X31" i="43"/>
  <c r="M9" i="44" s="1"/>
  <c r="W31" i="43"/>
  <c r="L9" i="44" s="1"/>
  <c r="V31" i="43"/>
  <c r="K9" i="44" s="1"/>
  <c r="T31" i="43"/>
  <c r="I9" i="44" s="1"/>
  <c r="S31" i="43"/>
  <c r="H9" i="44" s="1"/>
  <c r="R31" i="43"/>
  <c r="G9" i="44" s="1"/>
  <c r="O31" i="43"/>
  <c r="F9" i="44" s="1"/>
  <c r="N31" i="43"/>
  <c r="E9" i="44" s="1"/>
  <c r="M31" i="43"/>
  <c r="D9" i="44" s="1"/>
  <c r="K31" i="43"/>
  <c r="C9" i="44" s="1"/>
  <c r="J31" i="43"/>
  <c r="B9" i="44" s="1"/>
  <c r="AG30" i="43"/>
  <c r="AC30" i="43"/>
  <c r="Y30" i="43"/>
  <c r="U30" i="43"/>
  <c r="AG29" i="43"/>
  <c r="AC29" i="43"/>
  <c r="Y29" i="43"/>
  <c r="U29" i="43"/>
  <c r="AG28" i="43"/>
  <c r="AC28" i="43"/>
  <c r="Y28" i="43"/>
  <c r="U28" i="43"/>
  <c r="AG27" i="43"/>
  <c r="AC27" i="43"/>
  <c r="Y27" i="43"/>
  <c r="U27" i="43"/>
  <c r="AG26" i="43"/>
  <c r="AC26" i="43"/>
  <c r="Y26" i="43"/>
  <c r="U26" i="43"/>
  <c r="AG25" i="43"/>
  <c r="AC25" i="43"/>
  <c r="Y25" i="43"/>
  <c r="U25" i="43"/>
  <c r="AG24" i="43"/>
  <c r="AC24" i="43"/>
  <c r="Y24" i="43"/>
  <c r="U24" i="43"/>
  <c r="AG23" i="43"/>
  <c r="AC23" i="43"/>
  <c r="Y23" i="43"/>
  <c r="U23" i="43"/>
  <c r="AG22" i="43"/>
  <c r="AC22" i="43"/>
  <c r="Y22" i="43"/>
  <c r="U22" i="43"/>
  <c r="AG21" i="43"/>
  <c r="AC21" i="43"/>
  <c r="Y21" i="43"/>
  <c r="U21" i="43"/>
  <c r="AF19" i="43"/>
  <c r="U8" i="44" s="1"/>
  <c r="AE19" i="43"/>
  <c r="AD19" i="43"/>
  <c r="AB19" i="43"/>
  <c r="Q8" i="44" s="1"/>
  <c r="AA19" i="43"/>
  <c r="Z19" i="43"/>
  <c r="X19" i="43"/>
  <c r="W19" i="43"/>
  <c r="V19" i="43"/>
  <c r="T19" i="43"/>
  <c r="I8" i="44" s="1"/>
  <c r="S19" i="43"/>
  <c r="R19" i="43"/>
  <c r="O19" i="43"/>
  <c r="N19" i="43"/>
  <c r="E8" i="44" s="1"/>
  <c r="M19" i="43"/>
  <c r="K19" i="43"/>
  <c r="J19" i="43"/>
  <c r="B8" i="44" s="1"/>
  <c r="AG18" i="43"/>
  <c r="AC18" i="43"/>
  <c r="Y18" i="43"/>
  <c r="U18" i="43"/>
  <c r="AG17" i="43"/>
  <c r="AC17" i="43"/>
  <c r="Y17" i="43"/>
  <c r="U17" i="43"/>
  <c r="AG16" i="43"/>
  <c r="AC16" i="43"/>
  <c r="Y16" i="43"/>
  <c r="U16" i="43"/>
  <c r="AG15" i="43"/>
  <c r="AC15" i="43"/>
  <c r="Y15" i="43"/>
  <c r="U15" i="43"/>
  <c r="AG14" i="43"/>
  <c r="AC14" i="43"/>
  <c r="Y14" i="43"/>
  <c r="U14" i="43"/>
  <c r="AG13" i="43"/>
  <c r="AC13" i="43"/>
  <c r="Y13" i="43"/>
  <c r="U13" i="43"/>
  <c r="AG12" i="43"/>
  <c r="AC12" i="43"/>
  <c r="Y12" i="43"/>
  <c r="U12" i="43"/>
  <c r="AG11" i="43"/>
  <c r="AC11" i="43"/>
  <c r="Y11" i="43"/>
  <c r="U11" i="43"/>
  <c r="AG10" i="43"/>
  <c r="AC10" i="43"/>
  <c r="Y10" i="43"/>
  <c r="U10" i="43"/>
  <c r="AG9" i="43"/>
  <c r="AC9" i="43"/>
  <c r="Y9" i="43"/>
  <c r="U9" i="43"/>
  <c r="C18" i="41"/>
  <c r="Y17" i="41"/>
  <c r="A5" i="41"/>
  <c r="A24" i="41" s="1"/>
  <c r="A3" i="41"/>
  <c r="A1" i="41"/>
  <c r="A75" i="40"/>
  <c r="AF74" i="40"/>
  <c r="U23" i="41" s="1"/>
  <c r="AE74" i="40"/>
  <c r="T23" i="41" s="1"/>
  <c r="AD74" i="40"/>
  <c r="S23" i="41" s="1"/>
  <c r="AB74" i="40"/>
  <c r="Q23" i="41" s="1"/>
  <c r="AA74" i="40"/>
  <c r="P23" i="41" s="1"/>
  <c r="Z74" i="40"/>
  <c r="O23" i="41" s="1"/>
  <c r="X74" i="40"/>
  <c r="M23" i="41" s="1"/>
  <c r="W74" i="40"/>
  <c r="L23" i="41" s="1"/>
  <c r="V74" i="40"/>
  <c r="K23" i="41" s="1"/>
  <c r="T74" i="40"/>
  <c r="I23" i="41" s="1"/>
  <c r="S74" i="40"/>
  <c r="H23" i="41" s="1"/>
  <c r="R74" i="40"/>
  <c r="G23" i="41" s="1"/>
  <c r="O74" i="40"/>
  <c r="F23" i="41" s="1"/>
  <c r="N74" i="40"/>
  <c r="E23" i="41" s="1"/>
  <c r="M74" i="40"/>
  <c r="D23" i="41" s="1"/>
  <c r="C23" i="41"/>
  <c r="AG73" i="40"/>
  <c r="AC73" i="40"/>
  <c r="Y73" i="40"/>
  <c r="U73" i="40"/>
  <c r="AG71" i="40"/>
  <c r="AG74" i="40" s="1"/>
  <c r="V23" i="41" s="1"/>
  <c r="AC71" i="40"/>
  <c r="AC74" i="40" s="1"/>
  <c r="R23" i="41" s="1"/>
  <c r="Y71" i="40"/>
  <c r="Y74" i="40" s="1"/>
  <c r="N23" i="41" s="1"/>
  <c r="U71" i="40"/>
  <c r="U22" i="41"/>
  <c r="T22" i="41"/>
  <c r="S22" i="41"/>
  <c r="Q22" i="41"/>
  <c r="P22" i="41"/>
  <c r="O22" i="41"/>
  <c r="M22" i="41"/>
  <c r="L22" i="41"/>
  <c r="K22" i="41"/>
  <c r="T69" i="40"/>
  <c r="I22" i="41" s="1"/>
  <c r="S69" i="40"/>
  <c r="H22" i="41" s="1"/>
  <c r="R69" i="40"/>
  <c r="G22" i="41" s="1"/>
  <c r="O69" i="40"/>
  <c r="F22" i="41" s="1"/>
  <c r="N69" i="40"/>
  <c r="E22" i="41" s="1"/>
  <c r="M69" i="40"/>
  <c r="D22" i="41" s="1"/>
  <c r="AG68" i="40"/>
  <c r="AG69" i="40" s="1"/>
  <c r="AC68" i="40"/>
  <c r="AC69" i="40" s="1"/>
  <c r="Y68" i="40"/>
  <c r="Y69" i="40" s="1"/>
  <c r="U68" i="40"/>
  <c r="U69" i="40" s="1"/>
  <c r="AF64" i="40"/>
  <c r="U21" i="41" s="1"/>
  <c r="AE64" i="40"/>
  <c r="T21" i="41" s="1"/>
  <c r="AD64" i="40"/>
  <c r="S21" i="41" s="1"/>
  <c r="AB64" i="40"/>
  <c r="Q21" i="41" s="1"/>
  <c r="AA64" i="40"/>
  <c r="P21" i="41" s="1"/>
  <c r="Z64" i="40"/>
  <c r="O21" i="41" s="1"/>
  <c r="X64" i="40"/>
  <c r="M21" i="41" s="1"/>
  <c r="W64" i="40"/>
  <c r="L21" i="41" s="1"/>
  <c r="V64" i="40"/>
  <c r="K21" i="41" s="1"/>
  <c r="I21" i="41"/>
  <c r="H21" i="41"/>
  <c r="R64" i="40"/>
  <c r="G21" i="41" s="1"/>
  <c r="O64" i="40"/>
  <c r="F21" i="41" s="1"/>
  <c r="N64" i="40"/>
  <c r="E21" i="41" s="1"/>
  <c r="M64" i="40"/>
  <c r="D21" i="41" s="1"/>
  <c r="C21" i="41"/>
  <c r="AG63" i="40"/>
  <c r="AC63" i="40"/>
  <c r="AC64" i="40" s="1"/>
  <c r="R21" i="41" s="1"/>
  <c r="Y63" i="40"/>
  <c r="U63" i="40"/>
  <c r="U64" i="40" s="1"/>
  <c r="U20" i="41"/>
  <c r="T20" i="41"/>
  <c r="S20" i="41"/>
  <c r="Q20" i="41"/>
  <c r="P20" i="41"/>
  <c r="O20" i="41"/>
  <c r="M20" i="41"/>
  <c r="L20" i="41"/>
  <c r="K20" i="41"/>
  <c r="I20" i="41"/>
  <c r="S60" i="40"/>
  <c r="H20" i="41" s="1"/>
  <c r="R60" i="40"/>
  <c r="G20" i="41" s="1"/>
  <c r="O60" i="40"/>
  <c r="F20" i="41" s="1"/>
  <c r="N60" i="40"/>
  <c r="E20" i="41" s="1"/>
  <c r="M60" i="40"/>
  <c r="D20" i="41" s="1"/>
  <c r="C20" i="41"/>
  <c r="AG59" i="40"/>
  <c r="AG60" i="40" s="1"/>
  <c r="AC59" i="40"/>
  <c r="Y59" i="40"/>
  <c r="Y60" i="40" s="1"/>
  <c r="U59" i="40"/>
  <c r="U60" i="40" s="1"/>
  <c r="U19" i="41"/>
  <c r="T19" i="41"/>
  <c r="S19" i="41"/>
  <c r="Q19" i="41"/>
  <c r="P19" i="41"/>
  <c r="O19" i="41"/>
  <c r="M19" i="41"/>
  <c r="L19" i="41"/>
  <c r="K19" i="41"/>
  <c r="I19" i="41"/>
  <c r="H19" i="41"/>
  <c r="G19" i="41"/>
  <c r="O56" i="40"/>
  <c r="F19" i="41" s="1"/>
  <c r="N56" i="40"/>
  <c r="E19" i="41" s="1"/>
  <c r="M56" i="40"/>
  <c r="D19" i="41" s="1"/>
  <c r="C19" i="41"/>
  <c r="AG55" i="40"/>
  <c r="AC55" i="40"/>
  <c r="Y55" i="40"/>
  <c r="U55" i="40"/>
  <c r="U56" i="40" s="1"/>
  <c r="U18" i="41"/>
  <c r="T18" i="41"/>
  <c r="S18" i="41"/>
  <c r="Q18" i="41"/>
  <c r="P18" i="41"/>
  <c r="O18" i="41"/>
  <c r="M18" i="41"/>
  <c r="L18" i="41"/>
  <c r="K18" i="41"/>
  <c r="I18" i="41"/>
  <c r="H18" i="41"/>
  <c r="G18" i="41"/>
  <c r="O52" i="40"/>
  <c r="F18" i="41" s="1"/>
  <c r="N52" i="40"/>
  <c r="E18" i="41" s="1"/>
  <c r="M52" i="40"/>
  <c r="D18" i="41" s="1"/>
  <c r="AG51" i="40"/>
  <c r="AG52" i="40" s="1"/>
  <c r="AC51" i="40"/>
  <c r="Y51" i="40"/>
  <c r="Y52" i="40" s="1"/>
  <c r="U51" i="40"/>
  <c r="U52" i="40" s="1"/>
  <c r="AF48" i="40"/>
  <c r="U17" i="41" s="1"/>
  <c r="AE48" i="40"/>
  <c r="T17" i="41" s="1"/>
  <c r="AD48" i="40"/>
  <c r="S17" i="41" s="1"/>
  <c r="AB48" i="40"/>
  <c r="Q17" i="41" s="1"/>
  <c r="AA48" i="40"/>
  <c r="P17" i="41" s="1"/>
  <c r="Z48" i="40"/>
  <c r="O17" i="41" s="1"/>
  <c r="X48" i="40"/>
  <c r="M17" i="41" s="1"/>
  <c r="W48" i="40"/>
  <c r="L17" i="41" s="1"/>
  <c r="V48" i="40"/>
  <c r="K17" i="41" s="1"/>
  <c r="I17" i="41"/>
  <c r="S48" i="40"/>
  <c r="H17" i="41" s="1"/>
  <c r="R48" i="40"/>
  <c r="G17" i="41" s="1"/>
  <c r="O48" i="40"/>
  <c r="F17" i="41" s="1"/>
  <c r="N48" i="40"/>
  <c r="E17" i="41" s="1"/>
  <c r="M48" i="40"/>
  <c r="D17" i="41" s="1"/>
  <c r="C17" i="41"/>
  <c r="AG47" i="40"/>
  <c r="AG48" i="40" s="1"/>
  <c r="V17" i="41" s="1"/>
  <c r="AC47" i="40"/>
  <c r="AC48" i="40" s="1"/>
  <c r="R17" i="41" s="1"/>
  <c r="Y47" i="40"/>
  <c r="Y48" i="40" s="1"/>
  <c r="N17" i="41" s="1"/>
  <c r="U47" i="40"/>
  <c r="U48" i="40" s="1"/>
  <c r="U16" i="41"/>
  <c r="T16" i="41"/>
  <c r="S16" i="41"/>
  <c r="Q16" i="41"/>
  <c r="P16" i="41"/>
  <c r="O16" i="41"/>
  <c r="M16" i="41"/>
  <c r="L16" i="41"/>
  <c r="K16" i="41"/>
  <c r="I16" i="41"/>
  <c r="H16" i="41"/>
  <c r="G16" i="41"/>
  <c r="O44" i="40"/>
  <c r="F16" i="41" s="1"/>
  <c r="N44" i="40"/>
  <c r="E16" i="41" s="1"/>
  <c r="M44" i="40"/>
  <c r="D16" i="41" s="1"/>
  <c r="C16" i="41"/>
  <c r="AG43" i="40"/>
  <c r="AG44" i="40" s="1"/>
  <c r="AC43" i="40"/>
  <c r="AC44" i="40" s="1"/>
  <c r="Y43" i="40"/>
  <c r="Y44" i="40" s="1"/>
  <c r="U43" i="40"/>
  <c r="U15" i="41"/>
  <c r="T15" i="41"/>
  <c r="S15" i="41"/>
  <c r="Q15" i="41"/>
  <c r="P15" i="41"/>
  <c r="O15" i="41"/>
  <c r="M15" i="41"/>
  <c r="L15" i="41"/>
  <c r="K15" i="41"/>
  <c r="I15" i="41"/>
  <c r="S39" i="40"/>
  <c r="H15" i="41" s="1"/>
  <c r="R39" i="40"/>
  <c r="G15" i="41" s="1"/>
  <c r="O39" i="40"/>
  <c r="F15" i="41" s="1"/>
  <c r="N39" i="40"/>
  <c r="E15" i="41" s="1"/>
  <c r="M39" i="40"/>
  <c r="D15" i="41" s="1"/>
  <c r="C15" i="41"/>
  <c r="AG38" i="40"/>
  <c r="AG39" i="40" s="1"/>
  <c r="AC38" i="40"/>
  <c r="AC39" i="40" s="1"/>
  <c r="Y38" i="40"/>
  <c r="Y39" i="40" s="1"/>
  <c r="U38" i="40"/>
  <c r="U39" i="40" s="1"/>
  <c r="AF34" i="40"/>
  <c r="U14" i="41" s="1"/>
  <c r="AE34" i="40"/>
  <c r="T14" i="41" s="1"/>
  <c r="AD34" i="40"/>
  <c r="S14" i="41" s="1"/>
  <c r="AB34" i="40"/>
  <c r="Q14" i="41" s="1"/>
  <c r="AA34" i="40"/>
  <c r="P14" i="41" s="1"/>
  <c r="Z34" i="40"/>
  <c r="O14" i="41" s="1"/>
  <c r="X34" i="40"/>
  <c r="M14" i="41" s="1"/>
  <c r="W34" i="40"/>
  <c r="L14" i="41" s="1"/>
  <c r="V34" i="40"/>
  <c r="K14" i="41" s="1"/>
  <c r="I14" i="41"/>
  <c r="S34" i="40"/>
  <c r="H14" i="41" s="1"/>
  <c r="R34" i="40"/>
  <c r="G14" i="41" s="1"/>
  <c r="O34" i="40"/>
  <c r="F14" i="41" s="1"/>
  <c r="N34" i="40"/>
  <c r="E14" i="41" s="1"/>
  <c r="M34" i="40"/>
  <c r="D14" i="41" s="1"/>
  <c r="C14" i="41"/>
  <c r="AG33" i="40"/>
  <c r="AC33" i="40"/>
  <c r="AC34" i="40" s="1"/>
  <c r="R14" i="41" s="1"/>
  <c r="Y33" i="40"/>
  <c r="U33" i="40"/>
  <c r="U34" i="40" s="1"/>
  <c r="AF30" i="40"/>
  <c r="U13" i="41" s="1"/>
  <c r="AE30" i="40"/>
  <c r="T13" i="41" s="1"/>
  <c r="AD30" i="40"/>
  <c r="S13" i="41" s="1"/>
  <c r="AB30" i="40"/>
  <c r="Q13" i="41" s="1"/>
  <c r="AA30" i="40"/>
  <c r="P13" i="41" s="1"/>
  <c r="Z30" i="40"/>
  <c r="O13" i="41" s="1"/>
  <c r="X30" i="40"/>
  <c r="M13" i="41" s="1"/>
  <c r="W30" i="40"/>
  <c r="L13" i="41" s="1"/>
  <c r="V30" i="40"/>
  <c r="K13" i="41" s="1"/>
  <c r="T30" i="40"/>
  <c r="I13" i="41" s="1"/>
  <c r="S30" i="40"/>
  <c r="H13" i="41" s="1"/>
  <c r="R30" i="40"/>
  <c r="G13" i="41" s="1"/>
  <c r="O30" i="40"/>
  <c r="F13" i="41" s="1"/>
  <c r="N30" i="40"/>
  <c r="E13" i="41" s="1"/>
  <c r="M30" i="40"/>
  <c r="D13" i="41" s="1"/>
  <c r="K30" i="40"/>
  <c r="C13" i="41" s="1"/>
  <c r="AG29" i="40"/>
  <c r="AG30" i="40" s="1"/>
  <c r="V13" i="41" s="1"/>
  <c r="AC29" i="40"/>
  <c r="AC30" i="40" s="1"/>
  <c r="R13" i="41" s="1"/>
  <c r="Y29" i="40"/>
  <c r="Y30" i="40" s="1"/>
  <c r="N13" i="41" s="1"/>
  <c r="U29" i="40"/>
  <c r="AF27" i="40"/>
  <c r="U12" i="41" s="1"/>
  <c r="AE27" i="40"/>
  <c r="T12" i="41" s="1"/>
  <c r="AD27" i="40"/>
  <c r="S12" i="41" s="1"/>
  <c r="AB27" i="40"/>
  <c r="Q12" i="41" s="1"/>
  <c r="AA27" i="40"/>
  <c r="P12" i="41" s="1"/>
  <c r="Z27" i="40"/>
  <c r="O12" i="41" s="1"/>
  <c r="X27" i="40"/>
  <c r="M12" i="41" s="1"/>
  <c r="W27" i="40"/>
  <c r="L12" i="41" s="1"/>
  <c r="V27" i="40"/>
  <c r="K12" i="41" s="1"/>
  <c r="I12" i="41"/>
  <c r="S27" i="40"/>
  <c r="H12" i="41" s="1"/>
  <c r="R27" i="40"/>
  <c r="G12" i="41" s="1"/>
  <c r="O27" i="40"/>
  <c r="F12" i="41" s="1"/>
  <c r="N27" i="40"/>
  <c r="E12" i="41" s="1"/>
  <c r="M27" i="40"/>
  <c r="D12" i="41" s="1"/>
  <c r="C12" i="41"/>
  <c r="AG24" i="40"/>
  <c r="AC24" i="40"/>
  <c r="Y24" i="40"/>
  <c r="U24" i="40"/>
  <c r="U11" i="41"/>
  <c r="T11" i="41"/>
  <c r="S11" i="41"/>
  <c r="Q11" i="41"/>
  <c r="P11" i="41"/>
  <c r="O11" i="41"/>
  <c r="M11" i="41"/>
  <c r="L11" i="41"/>
  <c r="K11" i="41"/>
  <c r="I11" i="41"/>
  <c r="H11" i="41"/>
  <c r="G11" i="41"/>
  <c r="O22" i="40"/>
  <c r="F11" i="41" s="1"/>
  <c r="N22" i="40"/>
  <c r="E11" i="41" s="1"/>
  <c r="M22" i="40"/>
  <c r="D11" i="41" s="1"/>
  <c r="C11" i="41"/>
  <c r="AG21" i="40"/>
  <c r="AG22" i="40" s="1"/>
  <c r="AC21" i="40"/>
  <c r="AC22" i="40" s="1"/>
  <c r="Y21" i="40"/>
  <c r="Y22" i="40" s="1"/>
  <c r="U21" i="40"/>
  <c r="U22" i="40" s="1"/>
  <c r="AF18" i="40"/>
  <c r="U10" i="41" s="1"/>
  <c r="AE18" i="40"/>
  <c r="T10" i="41" s="1"/>
  <c r="AD18" i="40"/>
  <c r="S10" i="41" s="1"/>
  <c r="AB18" i="40"/>
  <c r="Q10" i="41" s="1"/>
  <c r="AA18" i="40"/>
  <c r="P10" i="41" s="1"/>
  <c r="Z18" i="40"/>
  <c r="O10" i="41" s="1"/>
  <c r="X18" i="40"/>
  <c r="M10" i="41" s="1"/>
  <c r="W18" i="40"/>
  <c r="L10" i="41" s="1"/>
  <c r="V18" i="40"/>
  <c r="K10" i="41" s="1"/>
  <c r="T18" i="40"/>
  <c r="I10" i="41" s="1"/>
  <c r="S18" i="40"/>
  <c r="H10" i="41" s="1"/>
  <c r="R18" i="40"/>
  <c r="G10" i="41" s="1"/>
  <c r="O18" i="40"/>
  <c r="F10" i="41" s="1"/>
  <c r="N18" i="40"/>
  <c r="E10" i="41" s="1"/>
  <c r="M18" i="40"/>
  <c r="D10" i="41" s="1"/>
  <c r="K18" i="40"/>
  <c r="C10" i="41" s="1"/>
  <c r="AG17" i="40"/>
  <c r="AC17" i="40"/>
  <c r="AC18" i="40" s="1"/>
  <c r="R10" i="41" s="1"/>
  <c r="Y17" i="40"/>
  <c r="U17" i="40"/>
  <c r="I9" i="41"/>
  <c r="H9" i="41"/>
  <c r="R15" i="40"/>
  <c r="G9" i="41" s="1"/>
  <c r="O15" i="40"/>
  <c r="F9" i="41" s="1"/>
  <c r="N15" i="40"/>
  <c r="E9" i="41" s="1"/>
  <c r="M15" i="40"/>
  <c r="D9" i="41" s="1"/>
  <c r="C9" i="41"/>
  <c r="AG13" i="40"/>
  <c r="AC13" i="40"/>
  <c r="Y13" i="40"/>
  <c r="U13" i="40"/>
  <c r="U8" i="41"/>
  <c r="T8" i="41"/>
  <c r="S8" i="41"/>
  <c r="Q8" i="41"/>
  <c r="O8" i="41"/>
  <c r="M8" i="41"/>
  <c r="L8" i="41"/>
  <c r="K8" i="41"/>
  <c r="T11" i="40"/>
  <c r="I8" i="41" s="1"/>
  <c r="S11" i="40"/>
  <c r="R11" i="40"/>
  <c r="G8" i="41" s="1"/>
  <c r="O11" i="40"/>
  <c r="F8" i="41" s="1"/>
  <c r="N11" i="40"/>
  <c r="E8" i="41" s="1"/>
  <c r="M11" i="40"/>
  <c r="D8" i="41" s="1"/>
  <c r="C8" i="41"/>
  <c r="AG10" i="40"/>
  <c r="AG11" i="40" s="1"/>
  <c r="AC10" i="40"/>
  <c r="AC11" i="40" s="1"/>
  <c r="Y10" i="40"/>
  <c r="Y11" i="40" s="1"/>
  <c r="U10" i="40"/>
  <c r="U11" i="40" s="1"/>
  <c r="C18" i="39"/>
  <c r="B18" i="39"/>
  <c r="Y17" i="39"/>
  <c r="A5" i="39"/>
  <c r="A24" i="39" s="1"/>
  <c r="A3" i="39"/>
  <c r="A1" i="39"/>
  <c r="A192" i="38"/>
  <c r="AF191" i="38"/>
  <c r="U23" i="39" s="1"/>
  <c r="AE191" i="38"/>
  <c r="T23" i="39" s="1"/>
  <c r="AD191" i="38"/>
  <c r="S23" i="39" s="1"/>
  <c r="AB191" i="38"/>
  <c r="Q23" i="39" s="1"/>
  <c r="AA191" i="38"/>
  <c r="P23" i="39" s="1"/>
  <c r="Z191" i="38"/>
  <c r="O23" i="39" s="1"/>
  <c r="X191" i="38"/>
  <c r="M23" i="39" s="1"/>
  <c r="W191" i="38"/>
  <c r="L23" i="39" s="1"/>
  <c r="V191" i="38"/>
  <c r="K23" i="39" s="1"/>
  <c r="I23" i="39"/>
  <c r="S191" i="38"/>
  <c r="H23" i="39" s="1"/>
  <c r="R191" i="38"/>
  <c r="G23" i="39" s="1"/>
  <c r="O191" i="38"/>
  <c r="F23" i="39" s="1"/>
  <c r="N191" i="38"/>
  <c r="E23" i="39" s="1"/>
  <c r="M191" i="38"/>
  <c r="D23" i="39" s="1"/>
  <c r="C23" i="39"/>
  <c r="B23" i="39"/>
  <c r="AG190" i="38"/>
  <c r="AC190" i="38"/>
  <c r="AC191" i="38" s="1"/>
  <c r="R23" i="39" s="1"/>
  <c r="Y190" i="38"/>
  <c r="Y191" i="38" s="1"/>
  <c r="N23" i="39" s="1"/>
  <c r="U190" i="38"/>
  <c r="U191" i="38" s="1"/>
  <c r="AF187" i="38"/>
  <c r="U22" i="39" s="1"/>
  <c r="AE187" i="38"/>
  <c r="T22" i="39" s="1"/>
  <c r="AD187" i="38"/>
  <c r="S22" i="39" s="1"/>
  <c r="AB187" i="38"/>
  <c r="Q22" i="39" s="1"/>
  <c r="AA187" i="38"/>
  <c r="P22" i="39" s="1"/>
  <c r="Z187" i="38"/>
  <c r="O22" i="39" s="1"/>
  <c r="X187" i="38"/>
  <c r="M22" i="39" s="1"/>
  <c r="W187" i="38"/>
  <c r="L22" i="39" s="1"/>
  <c r="V187" i="38"/>
  <c r="K22" i="39" s="1"/>
  <c r="T187" i="38"/>
  <c r="I22" i="39" s="1"/>
  <c r="S187" i="38"/>
  <c r="H22" i="39" s="1"/>
  <c r="R187" i="38"/>
  <c r="G22" i="39" s="1"/>
  <c r="O187" i="38"/>
  <c r="F22" i="39" s="1"/>
  <c r="N187" i="38"/>
  <c r="E22" i="39" s="1"/>
  <c r="M187" i="38"/>
  <c r="D22" i="39" s="1"/>
  <c r="K187" i="38"/>
  <c r="C22" i="39" s="1"/>
  <c r="J187" i="38"/>
  <c r="AG186" i="38"/>
  <c r="AC186" i="38"/>
  <c r="Y186" i="38"/>
  <c r="U186" i="38"/>
  <c r="AG185" i="38"/>
  <c r="AC185" i="38"/>
  <c r="Y185" i="38"/>
  <c r="U185" i="38"/>
  <c r="AG184" i="38"/>
  <c r="AC184" i="38"/>
  <c r="Y184" i="38"/>
  <c r="U184" i="38"/>
  <c r="AG183" i="38"/>
  <c r="AC183" i="38"/>
  <c r="Y183" i="38"/>
  <c r="U183" i="38"/>
  <c r="AG182" i="38"/>
  <c r="AC182" i="38"/>
  <c r="Y182" i="38"/>
  <c r="U182" i="38"/>
  <c r="AG181" i="38"/>
  <c r="AC181" i="38"/>
  <c r="Y181" i="38"/>
  <c r="U181" i="38"/>
  <c r="AG180" i="38"/>
  <c r="AC180" i="38"/>
  <c r="Y180" i="38"/>
  <c r="U180" i="38"/>
  <c r="AG179" i="38"/>
  <c r="AC179" i="38"/>
  <c r="Y179" i="38"/>
  <c r="U179" i="38"/>
  <c r="AG178" i="38"/>
  <c r="AC178" i="38"/>
  <c r="Y178" i="38"/>
  <c r="U178" i="38"/>
  <c r="AG177" i="38"/>
  <c r="AC177" i="38"/>
  <c r="Y177" i="38"/>
  <c r="U177" i="38"/>
  <c r="U187" i="38" s="1"/>
  <c r="J22" i="39" s="1"/>
  <c r="AF175" i="38"/>
  <c r="U21" i="39" s="1"/>
  <c r="AE175" i="38"/>
  <c r="T21" i="39" s="1"/>
  <c r="AD175" i="38"/>
  <c r="S21" i="39" s="1"/>
  <c r="AB175" i="38"/>
  <c r="Q21" i="39" s="1"/>
  <c r="AA175" i="38"/>
  <c r="P21" i="39" s="1"/>
  <c r="Z175" i="38"/>
  <c r="O21" i="39" s="1"/>
  <c r="X175" i="38"/>
  <c r="M21" i="39" s="1"/>
  <c r="W175" i="38"/>
  <c r="L21" i="39" s="1"/>
  <c r="V175" i="38"/>
  <c r="K21" i="39" s="1"/>
  <c r="T175" i="38"/>
  <c r="I21" i="39" s="1"/>
  <c r="S175" i="38"/>
  <c r="H21" i="39" s="1"/>
  <c r="R175" i="38"/>
  <c r="G21" i="39" s="1"/>
  <c r="O175" i="38"/>
  <c r="F21" i="39" s="1"/>
  <c r="N175" i="38"/>
  <c r="E21" i="39" s="1"/>
  <c r="M175" i="38"/>
  <c r="D21" i="39" s="1"/>
  <c r="K175" i="38"/>
  <c r="C21" i="39" s="1"/>
  <c r="J175" i="38"/>
  <c r="B21" i="39" s="1"/>
  <c r="AG174" i="38"/>
  <c r="AC174" i="38"/>
  <c r="Y174" i="38"/>
  <c r="U174" i="38"/>
  <c r="AG173" i="38"/>
  <c r="AC173" i="38"/>
  <c r="Y173" i="38"/>
  <c r="U173" i="38"/>
  <c r="AG172" i="38"/>
  <c r="AC172" i="38"/>
  <c r="Y172" i="38"/>
  <c r="U172" i="38"/>
  <c r="AG171" i="38"/>
  <c r="AC171" i="38"/>
  <c r="Y171" i="38"/>
  <c r="U171" i="38"/>
  <c r="AG170" i="38"/>
  <c r="AC170" i="38"/>
  <c r="Y170" i="38"/>
  <c r="U170" i="38"/>
  <c r="AG169" i="38"/>
  <c r="AC169" i="38"/>
  <c r="Y169" i="38"/>
  <c r="U169" i="38"/>
  <c r="AG168" i="38"/>
  <c r="AC168" i="38"/>
  <c r="Y168" i="38"/>
  <c r="U168" i="38"/>
  <c r="AG167" i="38"/>
  <c r="AC167" i="38"/>
  <c r="Y167" i="38"/>
  <c r="U167" i="38"/>
  <c r="AG166" i="38"/>
  <c r="AC166" i="38"/>
  <c r="Y166" i="38"/>
  <c r="U166" i="38"/>
  <c r="AG165" i="38"/>
  <c r="AC165" i="38"/>
  <c r="Y165" i="38"/>
  <c r="Y175" i="38" s="1"/>
  <c r="N21" i="39" s="1"/>
  <c r="U165" i="38"/>
  <c r="AF163" i="38"/>
  <c r="U20" i="39" s="1"/>
  <c r="AE163" i="38"/>
  <c r="T20" i="39" s="1"/>
  <c r="AD163" i="38"/>
  <c r="S20" i="39" s="1"/>
  <c r="AB163" i="38"/>
  <c r="Q20" i="39" s="1"/>
  <c r="AA163" i="38"/>
  <c r="P20" i="39" s="1"/>
  <c r="Z163" i="38"/>
  <c r="O20" i="39" s="1"/>
  <c r="X163" i="38"/>
  <c r="M20" i="39" s="1"/>
  <c r="W163" i="38"/>
  <c r="L20" i="39" s="1"/>
  <c r="V163" i="38"/>
  <c r="K20" i="39" s="1"/>
  <c r="T163" i="38"/>
  <c r="I20" i="39" s="1"/>
  <c r="S163" i="38"/>
  <c r="H20" i="39" s="1"/>
  <c r="R163" i="38"/>
  <c r="G20" i="39" s="1"/>
  <c r="O163" i="38"/>
  <c r="F20" i="39" s="1"/>
  <c r="N163" i="38"/>
  <c r="E20" i="39" s="1"/>
  <c r="M163" i="38"/>
  <c r="D20" i="39" s="1"/>
  <c r="K163" i="38"/>
  <c r="C20" i="39" s="1"/>
  <c r="J163" i="38"/>
  <c r="B20" i="39" s="1"/>
  <c r="AG162" i="38"/>
  <c r="AC162" i="38"/>
  <c r="Y162" i="38"/>
  <c r="U162" i="38"/>
  <c r="AG161" i="38"/>
  <c r="AC161" i="38"/>
  <c r="Y161" i="38"/>
  <c r="U161" i="38"/>
  <c r="AG160" i="38"/>
  <c r="AC160" i="38"/>
  <c r="Y160" i="38"/>
  <c r="U160" i="38"/>
  <c r="AG159" i="38"/>
  <c r="AC159" i="38"/>
  <c r="Y159" i="38"/>
  <c r="U159" i="38"/>
  <c r="AG158" i="38"/>
  <c r="AC158" i="38"/>
  <c r="Y158" i="38"/>
  <c r="U158" i="38"/>
  <c r="AG157" i="38"/>
  <c r="AC157" i="38"/>
  <c r="Y157" i="38"/>
  <c r="U157" i="38"/>
  <c r="AG156" i="38"/>
  <c r="AC156" i="38"/>
  <c r="Y156" i="38"/>
  <c r="U156" i="38"/>
  <c r="AG155" i="38"/>
  <c r="AC155" i="38"/>
  <c r="Y155" i="38"/>
  <c r="U155" i="38"/>
  <c r="AG154" i="38"/>
  <c r="AC154" i="38"/>
  <c r="Y154" i="38"/>
  <c r="U154" i="38"/>
  <c r="AG153" i="38"/>
  <c r="AG163" i="38" s="1"/>
  <c r="V20" i="39" s="1"/>
  <c r="AC153" i="38"/>
  <c r="Y153" i="38"/>
  <c r="U153" i="38"/>
  <c r="AF151" i="38"/>
  <c r="U19" i="39" s="1"/>
  <c r="AE151" i="38"/>
  <c r="T19" i="39" s="1"/>
  <c r="AD151" i="38"/>
  <c r="S19" i="39" s="1"/>
  <c r="AB151" i="38"/>
  <c r="Q19" i="39" s="1"/>
  <c r="AA151" i="38"/>
  <c r="P19" i="39" s="1"/>
  <c r="Z151" i="38"/>
  <c r="O19" i="39" s="1"/>
  <c r="X151" i="38"/>
  <c r="M19" i="39" s="1"/>
  <c r="W151" i="38"/>
  <c r="L19" i="39" s="1"/>
  <c r="V151" i="38"/>
  <c r="K19" i="39" s="1"/>
  <c r="T151" i="38"/>
  <c r="I19" i="39" s="1"/>
  <c r="S151" i="38"/>
  <c r="H19" i="39" s="1"/>
  <c r="R151" i="38"/>
  <c r="G19" i="39" s="1"/>
  <c r="O151" i="38"/>
  <c r="F19" i="39" s="1"/>
  <c r="N151" i="38"/>
  <c r="E19" i="39" s="1"/>
  <c r="M151" i="38"/>
  <c r="D19" i="39" s="1"/>
  <c r="K151" i="38"/>
  <c r="C19" i="39" s="1"/>
  <c r="J151" i="38"/>
  <c r="B19" i="39" s="1"/>
  <c r="AG150" i="38"/>
  <c r="AC150" i="38"/>
  <c r="Y150" i="38"/>
  <c r="U150" i="38"/>
  <c r="AG149" i="38"/>
  <c r="AC149" i="38"/>
  <c r="Y149" i="38"/>
  <c r="U149" i="38"/>
  <c r="AG148" i="38"/>
  <c r="AC148" i="38"/>
  <c r="Y148" i="38"/>
  <c r="U148" i="38"/>
  <c r="AG147" i="38"/>
  <c r="AC147" i="38"/>
  <c r="Y147" i="38"/>
  <c r="U147" i="38"/>
  <c r="AG146" i="38"/>
  <c r="AC146" i="38"/>
  <c r="Y146" i="38"/>
  <c r="U146" i="38"/>
  <c r="AG145" i="38"/>
  <c r="AC145" i="38"/>
  <c r="Y145" i="38"/>
  <c r="U145" i="38"/>
  <c r="AG144" i="38"/>
  <c r="AC144" i="38"/>
  <c r="Y144" i="38"/>
  <c r="U144" i="38"/>
  <c r="AG143" i="38"/>
  <c r="AC143" i="38"/>
  <c r="Y143" i="38"/>
  <c r="U143" i="38"/>
  <c r="AG142" i="38"/>
  <c r="AC142" i="38"/>
  <c r="Y142" i="38"/>
  <c r="U142" i="38"/>
  <c r="AG141" i="38"/>
  <c r="AC141" i="38"/>
  <c r="Y141" i="38"/>
  <c r="U141" i="38"/>
  <c r="AF139" i="38"/>
  <c r="U18" i="39" s="1"/>
  <c r="AE139" i="38"/>
  <c r="T18" i="39" s="1"/>
  <c r="AD139" i="38"/>
  <c r="S18" i="39" s="1"/>
  <c r="AB139" i="38"/>
  <c r="Q18" i="39" s="1"/>
  <c r="AA139" i="38"/>
  <c r="P18" i="39" s="1"/>
  <c r="Z139" i="38"/>
  <c r="O18" i="39" s="1"/>
  <c r="X139" i="38"/>
  <c r="M18" i="39" s="1"/>
  <c r="W139" i="38"/>
  <c r="L18" i="39" s="1"/>
  <c r="V139" i="38"/>
  <c r="K18" i="39" s="1"/>
  <c r="T139" i="38"/>
  <c r="I18" i="39" s="1"/>
  <c r="S139" i="38"/>
  <c r="H18" i="39" s="1"/>
  <c r="R139" i="38"/>
  <c r="G18" i="39" s="1"/>
  <c r="O139" i="38"/>
  <c r="F18" i="39" s="1"/>
  <c r="N139" i="38"/>
  <c r="E18" i="39" s="1"/>
  <c r="M139" i="38"/>
  <c r="D18" i="39" s="1"/>
  <c r="AG138" i="38"/>
  <c r="AC138" i="38"/>
  <c r="Y138" i="38"/>
  <c r="U138" i="38"/>
  <c r="AG137" i="38"/>
  <c r="AC137" i="38"/>
  <c r="Y137" i="38"/>
  <c r="U137" i="38"/>
  <c r="AG136" i="38"/>
  <c r="AC136" i="38"/>
  <c r="Y136" i="38"/>
  <c r="U136" i="38"/>
  <c r="AG135" i="38"/>
  <c r="AC135" i="38"/>
  <c r="Y135" i="38"/>
  <c r="U135" i="38"/>
  <c r="AG134" i="38"/>
  <c r="AC134" i="38"/>
  <c r="Y134" i="38"/>
  <c r="U134" i="38"/>
  <c r="AG133" i="38"/>
  <c r="AC133" i="38"/>
  <c r="Y133" i="38"/>
  <c r="U133" i="38"/>
  <c r="AG132" i="38"/>
  <c r="AC132" i="38"/>
  <c r="Y132" i="38"/>
  <c r="U132" i="38"/>
  <c r="AG131" i="38"/>
  <c r="AC131" i="38"/>
  <c r="Y131" i="38"/>
  <c r="U131" i="38"/>
  <c r="AG130" i="38"/>
  <c r="AC130" i="38"/>
  <c r="Y130" i="38"/>
  <c r="U130" i="38"/>
  <c r="AG129" i="38"/>
  <c r="AC129" i="38"/>
  <c r="Y129" i="38"/>
  <c r="U129" i="38"/>
  <c r="U139" i="38" s="1"/>
  <c r="J18" i="39" s="1"/>
  <c r="AF127" i="38"/>
  <c r="U17" i="39" s="1"/>
  <c r="AE127" i="38"/>
  <c r="T17" i="39" s="1"/>
  <c r="AD127" i="38"/>
  <c r="S17" i="39" s="1"/>
  <c r="AB127" i="38"/>
  <c r="Q17" i="39" s="1"/>
  <c r="AA127" i="38"/>
  <c r="P17" i="39" s="1"/>
  <c r="Z127" i="38"/>
  <c r="O17" i="39" s="1"/>
  <c r="X127" i="38"/>
  <c r="M17" i="39" s="1"/>
  <c r="W127" i="38"/>
  <c r="L17" i="39" s="1"/>
  <c r="V127" i="38"/>
  <c r="K17" i="39" s="1"/>
  <c r="T127" i="38"/>
  <c r="I17" i="39" s="1"/>
  <c r="S127" i="38"/>
  <c r="H17" i="39" s="1"/>
  <c r="R127" i="38"/>
  <c r="G17" i="39" s="1"/>
  <c r="O127" i="38"/>
  <c r="F17" i="39" s="1"/>
  <c r="N127" i="38"/>
  <c r="E17" i="39" s="1"/>
  <c r="M127" i="38"/>
  <c r="D17" i="39" s="1"/>
  <c r="K127" i="38"/>
  <c r="C17" i="39" s="1"/>
  <c r="J127" i="38"/>
  <c r="B17" i="39" s="1"/>
  <c r="AG126" i="38"/>
  <c r="AC126" i="38"/>
  <c r="Y126" i="38"/>
  <c r="U126" i="38"/>
  <c r="AG125" i="38"/>
  <c r="AC125" i="38"/>
  <c r="Y125" i="38"/>
  <c r="U125" i="38"/>
  <c r="AG124" i="38"/>
  <c r="AC124" i="38"/>
  <c r="Y124" i="38"/>
  <c r="U124" i="38"/>
  <c r="AG123" i="38"/>
  <c r="AC123" i="38"/>
  <c r="Y123" i="38"/>
  <c r="U123" i="38"/>
  <c r="AG122" i="38"/>
  <c r="AC122" i="38"/>
  <c r="Y122" i="38"/>
  <c r="U122" i="38"/>
  <c r="AG121" i="38"/>
  <c r="AC121" i="38"/>
  <c r="Y121" i="38"/>
  <c r="U121" i="38"/>
  <c r="AG120" i="38"/>
  <c r="AC120" i="38"/>
  <c r="Y120" i="38"/>
  <c r="U120" i="38"/>
  <c r="AG119" i="38"/>
  <c r="AC119" i="38"/>
  <c r="Y119" i="38"/>
  <c r="U119" i="38"/>
  <c r="AG118" i="38"/>
  <c r="AC118" i="38"/>
  <c r="Y118" i="38"/>
  <c r="U118" i="38"/>
  <c r="AG117" i="38"/>
  <c r="AC117" i="38"/>
  <c r="AC127" i="38" s="1"/>
  <c r="R17" i="39" s="1"/>
  <c r="Y117" i="38"/>
  <c r="U117" i="38"/>
  <c r="AF115" i="38"/>
  <c r="U16" i="39" s="1"/>
  <c r="AE115" i="38"/>
  <c r="T16" i="39" s="1"/>
  <c r="AD115" i="38"/>
  <c r="S16" i="39" s="1"/>
  <c r="AB115" i="38"/>
  <c r="Q16" i="39" s="1"/>
  <c r="AA115" i="38"/>
  <c r="P16" i="39" s="1"/>
  <c r="Z115" i="38"/>
  <c r="O16" i="39" s="1"/>
  <c r="X115" i="38"/>
  <c r="M16" i="39" s="1"/>
  <c r="W115" i="38"/>
  <c r="L16" i="39" s="1"/>
  <c r="V115" i="38"/>
  <c r="K16" i="39" s="1"/>
  <c r="T115" i="38"/>
  <c r="I16" i="39" s="1"/>
  <c r="S115" i="38"/>
  <c r="H16" i="39" s="1"/>
  <c r="R115" i="38"/>
  <c r="G16" i="39" s="1"/>
  <c r="O115" i="38"/>
  <c r="F16" i="39" s="1"/>
  <c r="N115" i="38"/>
  <c r="E16" i="39" s="1"/>
  <c r="M115" i="38"/>
  <c r="D16" i="39" s="1"/>
  <c r="K115" i="38"/>
  <c r="C16" i="39" s="1"/>
  <c r="J115" i="38"/>
  <c r="B16" i="39" s="1"/>
  <c r="AG114" i="38"/>
  <c r="AC114" i="38"/>
  <c r="Y114" i="38"/>
  <c r="U114" i="38"/>
  <c r="AG113" i="38"/>
  <c r="AC113" i="38"/>
  <c r="Y113" i="38"/>
  <c r="U113" i="38"/>
  <c r="AG112" i="38"/>
  <c r="AC112" i="38"/>
  <c r="Y112" i="38"/>
  <c r="U112" i="38"/>
  <c r="AG111" i="38"/>
  <c r="AC111" i="38"/>
  <c r="Y111" i="38"/>
  <c r="U111" i="38"/>
  <c r="AG110" i="38"/>
  <c r="AC110" i="38"/>
  <c r="Y110" i="38"/>
  <c r="U110" i="38"/>
  <c r="AG109" i="38"/>
  <c r="AC109" i="38"/>
  <c r="Y109" i="38"/>
  <c r="U109" i="38"/>
  <c r="AG108" i="38"/>
  <c r="AC108" i="38"/>
  <c r="Y108" i="38"/>
  <c r="U108" i="38"/>
  <c r="AG107" i="38"/>
  <c r="AC107" i="38"/>
  <c r="Y107" i="38"/>
  <c r="U107" i="38"/>
  <c r="AG106" i="38"/>
  <c r="AC106" i="38"/>
  <c r="Y106" i="38"/>
  <c r="U106" i="38"/>
  <c r="AG105" i="38"/>
  <c r="AC105" i="38"/>
  <c r="AC115" i="38" s="1"/>
  <c r="R16" i="39" s="1"/>
  <c r="Y105" i="38"/>
  <c r="U105" i="38"/>
  <c r="AF103" i="38"/>
  <c r="U15" i="39" s="1"/>
  <c r="AE103" i="38"/>
  <c r="T15" i="39" s="1"/>
  <c r="AD103" i="38"/>
  <c r="S15" i="39" s="1"/>
  <c r="AB103" i="38"/>
  <c r="Q15" i="39" s="1"/>
  <c r="AA103" i="38"/>
  <c r="P15" i="39" s="1"/>
  <c r="Z103" i="38"/>
  <c r="O15" i="39" s="1"/>
  <c r="X103" i="38"/>
  <c r="M15" i="39" s="1"/>
  <c r="W103" i="38"/>
  <c r="L15" i="39" s="1"/>
  <c r="V103" i="38"/>
  <c r="K15" i="39" s="1"/>
  <c r="T103" i="38"/>
  <c r="I15" i="39" s="1"/>
  <c r="S103" i="38"/>
  <c r="H15" i="39" s="1"/>
  <c r="R103" i="38"/>
  <c r="G15" i="39" s="1"/>
  <c r="O103" i="38"/>
  <c r="F15" i="39" s="1"/>
  <c r="N103" i="38"/>
  <c r="E15" i="39" s="1"/>
  <c r="M103" i="38"/>
  <c r="D15" i="39" s="1"/>
  <c r="K103" i="38"/>
  <c r="C15" i="39" s="1"/>
  <c r="J103" i="38"/>
  <c r="B15" i="39" s="1"/>
  <c r="AG102" i="38"/>
  <c r="AC102" i="38"/>
  <c r="Y102" i="38"/>
  <c r="U102" i="38"/>
  <c r="AG101" i="38"/>
  <c r="AC101" i="38"/>
  <c r="Y101" i="38"/>
  <c r="U101" i="38"/>
  <c r="AG100" i="38"/>
  <c r="AC100" i="38"/>
  <c r="Y100" i="38"/>
  <c r="U100" i="38"/>
  <c r="AG99" i="38"/>
  <c r="AC99" i="38"/>
  <c r="Y99" i="38"/>
  <c r="U99" i="38"/>
  <c r="AG98" i="38"/>
  <c r="AC98" i="38"/>
  <c r="Y98" i="38"/>
  <c r="U98" i="38"/>
  <c r="AG97" i="38"/>
  <c r="AC97" i="38"/>
  <c r="Y97" i="38"/>
  <c r="U97" i="38"/>
  <c r="AG96" i="38"/>
  <c r="AC96" i="38"/>
  <c r="Y96" i="38"/>
  <c r="U96" i="38"/>
  <c r="AG95" i="38"/>
  <c r="AC95" i="38"/>
  <c r="Y95" i="38"/>
  <c r="U95" i="38"/>
  <c r="AG94" i="38"/>
  <c r="AC94" i="38"/>
  <c r="Y94" i="38"/>
  <c r="U94" i="38"/>
  <c r="AG93" i="38"/>
  <c r="AC93" i="38"/>
  <c r="Y93" i="38"/>
  <c r="U93" i="38"/>
  <c r="AF91" i="38"/>
  <c r="U14" i="39" s="1"/>
  <c r="AE91" i="38"/>
  <c r="T14" i="39" s="1"/>
  <c r="AD91" i="38"/>
  <c r="S14" i="39" s="1"/>
  <c r="AB91" i="38"/>
  <c r="AA91" i="38"/>
  <c r="P14" i="39" s="1"/>
  <c r="Z91" i="38"/>
  <c r="O14" i="39" s="1"/>
  <c r="X91" i="38"/>
  <c r="M14" i="39" s="1"/>
  <c r="W91" i="38"/>
  <c r="L14" i="39" s="1"/>
  <c r="V91" i="38"/>
  <c r="K14" i="39" s="1"/>
  <c r="T91" i="38"/>
  <c r="I14" i="39" s="1"/>
  <c r="S91" i="38"/>
  <c r="H14" i="39" s="1"/>
  <c r="R91" i="38"/>
  <c r="G14" i="39" s="1"/>
  <c r="O91" i="38"/>
  <c r="F14" i="39" s="1"/>
  <c r="N91" i="38"/>
  <c r="E14" i="39" s="1"/>
  <c r="M91" i="38"/>
  <c r="D14" i="39" s="1"/>
  <c r="K91" i="38"/>
  <c r="C14" i="39" s="1"/>
  <c r="J91" i="38"/>
  <c r="B14" i="39" s="1"/>
  <c r="AG90" i="38"/>
  <c r="AC90" i="38"/>
  <c r="Y90" i="38"/>
  <c r="U90" i="38"/>
  <c r="AG89" i="38"/>
  <c r="AC89" i="38"/>
  <c r="Y89" i="38"/>
  <c r="U89" i="38"/>
  <c r="AG88" i="38"/>
  <c r="AC88" i="38"/>
  <c r="Y88" i="38"/>
  <c r="U88" i="38"/>
  <c r="AG87" i="38"/>
  <c r="AC87" i="38"/>
  <c r="Y87" i="38"/>
  <c r="U87" i="38"/>
  <c r="AG86" i="38"/>
  <c r="AC86" i="38"/>
  <c r="Y86" i="38"/>
  <c r="U86" i="38"/>
  <c r="AG85" i="38"/>
  <c r="AC85" i="38"/>
  <c r="Y85" i="38"/>
  <c r="U85" i="38"/>
  <c r="AG84" i="38"/>
  <c r="AC84" i="38"/>
  <c r="Y84" i="38"/>
  <c r="U84" i="38"/>
  <c r="AG83" i="38"/>
  <c r="AC83" i="38"/>
  <c r="Y83" i="38"/>
  <c r="U83" i="38"/>
  <c r="AG82" i="38"/>
  <c r="AC82" i="38"/>
  <c r="Y82" i="38"/>
  <c r="U82" i="38"/>
  <c r="AG81" i="38"/>
  <c r="AC81" i="38"/>
  <c r="AC91" i="38" s="1"/>
  <c r="R14" i="39" s="1"/>
  <c r="Y81" i="38"/>
  <c r="U81" i="38"/>
  <c r="AF79" i="38"/>
  <c r="U13" i="39" s="1"/>
  <c r="AE79" i="38"/>
  <c r="T13" i="39" s="1"/>
  <c r="AD79" i="38"/>
  <c r="S13" i="39" s="1"/>
  <c r="AB79" i="38"/>
  <c r="Q13" i="39" s="1"/>
  <c r="AA79" i="38"/>
  <c r="P13" i="39" s="1"/>
  <c r="Z79" i="38"/>
  <c r="O13" i="39" s="1"/>
  <c r="X79" i="38"/>
  <c r="M13" i="39" s="1"/>
  <c r="W79" i="38"/>
  <c r="L13" i="39" s="1"/>
  <c r="V79" i="38"/>
  <c r="K13" i="39" s="1"/>
  <c r="T79" i="38"/>
  <c r="I13" i="39" s="1"/>
  <c r="S79" i="38"/>
  <c r="H13" i="39" s="1"/>
  <c r="R79" i="38"/>
  <c r="G13" i="39" s="1"/>
  <c r="O79" i="38"/>
  <c r="F13" i="39" s="1"/>
  <c r="N79" i="38"/>
  <c r="E13" i="39" s="1"/>
  <c r="M79" i="38"/>
  <c r="D13" i="39" s="1"/>
  <c r="K79" i="38"/>
  <c r="C13" i="39" s="1"/>
  <c r="J79" i="38"/>
  <c r="B13" i="39" s="1"/>
  <c r="AG78" i="38"/>
  <c r="AC78" i="38"/>
  <c r="Y78" i="38"/>
  <c r="U78" i="38"/>
  <c r="AG77" i="38"/>
  <c r="AC77" i="38"/>
  <c r="Y77" i="38"/>
  <c r="U77" i="38"/>
  <c r="AG76" i="38"/>
  <c r="AC76" i="38"/>
  <c r="Y76" i="38"/>
  <c r="U76" i="38"/>
  <c r="AG75" i="38"/>
  <c r="AC75" i="38"/>
  <c r="Y75" i="38"/>
  <c r="U75" i="38"/>
  <c r="AG74" i="38"/>
  <c r="AC74" i="38"/>
  <c r="Y74" i="38"/>
  <c r="U74" i="38"/>
  <c r="AG73" i="38"/>
  <c r="AC73" i="38"/>
  <c r="Y73" i="38"/>
  <c r="U73" i="38"/>
  <c r="AG72" i="38"/>
  <c r="AC72" i="38"/>
  <c r="Y72" i="38"/>
  <c r="U72" i="38"/>
  <c r="AG71" i="38"/>
  <c r="AC71" i="38"/>
  <c r="Y71" i="38"/>
  <c r="U71" i="38"/>
  <c r="AG70" i="38"/>
  <c r="AC70" i="38"/>
  <c r="Y70" i="38"/>
  <c r="U70" i="38"/>
  <c r="AG69" i="38"/>
  <c r="AC69" i="38"/>
  <c r="Y69" i="38"/>
  <c r="U69" i="38"/>
  <c r="AF67" i="38"/>
  <c r="U12" i="39" s="1"/>
  <c r="AE67" i="38"/>
  <c r="T12" i="39" s="1"/>
  <c r="AD67" i="38"/>
  <c r="S12" i="39" s="1"/>
  <c r="AB67" i="38"/>
  <c r="Q12" i="39" s="1"/>
  <c r="AA67" i="38"/>
  <c r="P12" i="39" s="1"/>
  <c r="Z67" i="38"/>
  <c r="O12" i="39" s="1"/>
  <c r="X67" i="38"/>
  <c r="M12" i="39" s="1"/>
  <c r="W67" i="38"/>
  <c r="L12" i="39" s="1"/>
  <c r="V67" i="38"/>
  <c r="K12" i="39" s="1"/>
  <c r="T67" i="38"/>
  <c r="I12" i="39" s="1"/>
  <c r="S67" i="38"/>
  <c r="H12" i="39" s="1"/>
  <c r="R67" i="38"/>
  <c r="G12" i="39" s="1"/>
  <c r="O67" i="38"/>
  <c r="F12" i="39" s="1"/>
  <c r="N67" i="38"/>
  <c r="E12" i="39" s="1"/>
  <c r="M67" i="38"/>
  <c r="D12" i="39" s="1"/>
  <c r="K67" i="38"/>
  <c r="C12" i="39" s="1"/>
  <c r="J67" i="38"/>
  <c r="B12" i="39" s="1"/>
  <c r="AG66" i="38"/>
  <c r="AC66" i="38"/>
  <c r="Y66" i="38"/>
  <c r="U66" i="38"/>
  <c r="AG65" i="38"/>
  <c r="AC65" i="38"/>
  <c r="Y65" i="38"/>
  <c r="U65" i="38"/>
  <c r="AG64" i="38"/>
  <c r="AC64" i="38"/>
  <c r="Y64" i="38"/>
  <c r="U64" i="38"/>
  <c r="AG63" i="38"/>
  <c r="AC63" i="38"/>
  <c r="Y63" i="38"/>
  <c r="U63" i="38"/>
  <c r="AG62" i="38"/>
  <c r="AC62" i="38"/>
  <c r="Y62" i="38"/>
  <c r="U62" i="38"/>
  <c r="AG61" i="38"/>
  <c r="AC61" i="38"/>
  <c r="Y61" i="38"/>
  <c r="U61" i="38"/>
  <c r="AG60" i="38"/>
  <c r="AC60" i="38"/>
  <c r="Y60" i="38"/>
  <c r="U60" i="38"/>
  <c r="AG59" i="38"/>
  <c r="AC59" i="38"/>
  <c r="Y59" i="38"/>
  <c r="U59" i="38"/>
  <c r="AG58" i="38"/>
  <c r="AC58" i="38"/>
  <c r="Y58" i="38"/>
  <c r="U58" i="38"/>
  <c r="AG57" i="38"/>
  <c r="AC57" i="38"/>
  <c r="Y57" i="38"/>
  <c r="Y67" i="38" s="1"/>
  <c r="N12" i="39" s="1"/>
  <c r="U57" i="38"/>
  <c r="AF55" i="38"/>
  <c r="U11" i="39" s="1"/>
  <c r="AE55" i="38"/>
  <c r="T11" i="39" s="1"/>
  <c r="AD55" i="38"/>
  <c r="S11" i="39" s="1"/>
  <c r="AB55" i="38"/>
  <c r="Q11" i="39" s="1"/>
  <c r="AA55" i="38"/>
  <c r="P11" i="39" s="1"/>
  <c r="Z55" i="38"/>
  <c r="O11" i="39" s="1"/>
  <c r="X55" i="38"/>
  <c r="M11" i="39" s="1"/>
  <c r="W55" i="38"/>
  <c r="L11" i="39" s="1"/>
  <c r="V55" i="38"/>
  <c r="K11" i="39" s="1"/>
  <c r="T55" i="38"/>
  <c r="I11" i="39" s="1"/>
  <c r="S55" i="38"/>
  <c r="H11" i="39" s="1"/>
  <c r="R55" i="38"/>
  <c r="G11" i="39" s="1"/>
  <c r="O55" i="38"/>
  <c r="F11" i="39" s="1"/>
  <c r="N55" i="38"/>
  <c r="E11" i="39" s="1"/>
  <c r="M55" i="38"/>
  <c r="D11" i="39" s="1"/>
  <c r="K55" i="38"/>
  <c r="C11" i="39" s="1"/>
  <c r="J55" i="38"/>
  <c r="B11" i="39" s="1"/>
  <c r="AG54" i="38"/>
  <c r="AC54" i="38"/>
  <c r="Y54" i="38"/>
  <c r="U54" i="38"/>
  <c r="AG53" i="38"/>
  <c r="AC53" i="38"/>
  <c r="Y53" i="38"/>
  <c r="U53" i="38"/>
  <c r="AG52" i="38"/>
  <c r="AC52" i="38"/>
  <c r="Y52" i="38"/>
  <c r="U52" i="38"/>
  <c r="AG51" i="38"/>
  <c r="AC51" i="38"/>
  <c r="Y51" i="38"/>
  <c r="U51" i="38"/>
  <c r="AG50" i="38"/>
  <c r="AC50" i="38"/>
  <c r="Y50" i="38"/>
  <c r="U50" i="38"/>
  <c r="AG49" i="38"/>
  <c r="AC49" i="38"/>
  <c r="Y49" i="38"/>
  <c r="U49" i="38"/>
  <c r="AG48" i="38"/>
  <c r="AC48" i="38"/>
  <c r="Y48" i="38"/>
  <c r="U48" i="38"/>
  <c r="AG47" i="38"/>
  <c r="AC47" i="38"/>
  <c r="Y47" i="38"/>
  <c r="U47" i="38"/>
  <c r="AG46" i="38"/>
  <c r="AC46" i="38"/>
  <c r="Y46" i="38"/>
  <c r="U46" i="38"/>
  <c r="AG45" i="38"/>
  <c r="AC45" i="38"/>
  <c r="AC55" i="38" s="1"/>
  <c r="R11" i="39" s="1"/>
  <c r="Y45" i="38"/>
  <c r="U45" i="38"/>
  <c r="AF43" i="38"/>
  <c r="U10" i="39" s="1"/>
  <c r="AE43" i="38"/>
  <c r="T10" i="39" s="1"/>
  <c r="AD43" i="38"/>
  <c r="S10" i="39" s="1"/>
  <c r="AB43" i="38"/>
  <c r="Q10" i="39" s="1"/>
  <c r="AA43" i="38"/>
  <c r="P10" i="39" s="1"/>
  <c r="Z43" i="38"/>
  <c r="O10" i="39" s="1"/>
  <c r="X43" i="38"/>
  <c r="M10" i="39" s="1"/>
  <c r="W43" i="38"/>
  <c r="L10" i="39" s="1"/>
  <c r="V43" i="38"/>
  <c r="K10" i="39" s="1"/>
  <c r="T43" i="38"/>
  <c r="I10" i="39" s="1"/>
  <c r="S43" i="38"/>
  <c r="H10" i="39" s="1"/>
  <c r="R43" i="38"/>
  <c r="G10" i="39" s="1"/>
  <c r="O43" i="38"/>
  <c r="F10" i="39" s="1"/>
  <c r="N43" i="38"/>
  <c r="E10" i="39" s="1"/>
  <c r="M43" i="38"/>
  <c r="D10" i="39" s="1"/>
  <c r="K43" i="38"/>
  <c r="C10" i="39" s="1"/>
  <c r="J43" i="38"/>
  <c r="B10" i="39" s="1"/>
  <c r="AG42" i="38"/>
  <c r="AC42" i="38"/>
  <c r="Y42" i="38"/>
  <c r="U42" i="38"/>
  <c r="AG41" i="38"/>
  <c r="AC41" i="38"/>
  <c r="Y41" i="38"/>
  <c r="U41" i="38"/>
  <c r="AG40" i="38"/>
  <c r="AC40" i="38"/>
  <c r="Y40" i="38"/>
  <c r="U40" i="38"/>
  <c r="AG39" i="38"/>
  <c r="AC39" i="38"/>
  <c r="Y39" i="38"/>
  <c r="U39" i="38"/>
  <c r="AG38" i="38"/>
  <c r="AC38" i="38"/>
  <c r="Y38" i="38"/>
  <c r="U38" i="38"/>
  <c r="AG37" i="38"/>
  <c r="AC37" i="38"/>
  <c r="Y37" i="38"/>
  <c r="U37" i="38"/>
  <c r="AG36" i="38"/>
  <c r="AC36" i="38"/>
  <c r="Y36" i="38"/>
  <c r="U36" i="38"/>
  <c r="AG35" i="38"/>
  <c r="AC35" i="38"/>
  <c r="Y35" i="38"/>
  <c r="U35" i="38"/>
  <c r="AG34" i="38"/>
  <c r="AC34" i="38"/>
  <c r="Y34" i="38"/>
  <c r="U34" i="38"/>
  <c r="AG33" i="38"/>
  <c r="AC33" i="38"/>
  <c r="AC43" i="38" s="1"/>
  <c r="R10" i="39" s="1"/>
  <c r="Y33" i="38"/>
  <c r="U33" i="38"/>
  <c r="AF31" i="38"/>
  <c r="U9" i="39" s="1"/>
  <c r="AE31" i="38"/>
  <c r="T9" i="39" s="1"/>
  <c r="AD31" i="38"/>
  <c r="S9" i="39" s="1"/>
  <c r="AB31" i="38"/>
  <c r="Q9" i="39" s="1"/>
  <c r="AA31" i="38"/>
  <c r="P9" i="39" s="1"/>
  <c r="Z31" i="38"/>
  <c r="O9" i="39" s="1"/>
  <c r="X31" i="38"/>
  <c r="M9" i="39" s="1"/>
  <c r="W31" i="38"/>
  <c r="L9" i="39" s="1"/>
  <c r="V31" i="38"/>
  <c r="K9" i="39" s="1"/>
  <c r="T31" i="38"/>
  <c r="I9" i="39" s="1"/>
  <c r="S31" i="38"/>
  <c r="H9" i="39" s="1"/>
  <c r="R31" i="38"/>
  <c r="G9" i="39" s="1"/>
  <c r="O31" i="38"/>
  <c r="F9" i="39" s="1"/>
  <c r="N31" i="38"/>
  <c r="E9" i="39" s="1"/>
  <c r="M31" i="38"/>
  <c r="D9" i="39" s="1"/>
  <c r="K31" i="38"/>
  <c r="C9" i="39" s="1"/>
  <c r="J31" i="38"/>
  <c r="B9" i="39" s="1"/>
  <c r="AG30" i="38"/>
  <c r="AC30" i="38"/>
  <c r="Y30" i="38"/>
  <c r="U30" i="38"/>
  <c r="AG29" i="38"/>
  <c r="AC29" i="38"/>
  <c r="Y29" i="38"/>
  <c r="U29" i="38"/>
  <c r="AG28" i="38"/>
  <c r="AC28" i="38"/>
  <c r="Y28" i="38"/>
  <c r="U28" i="38"/>
  <c r="AG27" i="38"/>
  <c r="AC27" i="38"/>
  <c r="Y27" i="38"/>
  <c r="U27" i="38"/>
  <c r="AG26" i="38"/>
  <c r="AC26" i="38"/>
  <c r="Y26" i="38"/>
  <c r="U26" i="38"/>
  <c r="AG25" i="38"/>
  <c r="AC25" i="38"/>
  <c r="Y25" i="38"/>
  <c r="U25" i="38"/>
  <c r="AG24" i="38"/>
  <c r="AC24" i="38"/>
  <c r="Y24" i="38"/>
  <c r="U24" i="38"/>
  <c r="AG23" i="38"/>
  <c r="AC23" i="38"/>
  <c r="Y23" i="38"/>
  <c r="U23" i="38"/>
  <c r="AG22" i="38"/>
  <c r="AC22" i="38"/>
  <c r="Y22" i="38"/>
  <c r="U22" i="38"/>
  <c r="AG21" i="38"/>
  <c r="AC21" i="38"/>
  <c r="AC31" i="38" s="1"/>
  <c r="R9" i="39" s="1"/>
  <c r="Y21" i="38"/>
  <c r="U21" i="38"/>
  <c r="AF19" i="38"/>
  <c r="U8" i="39" s="1"/>
  <c r="AE19" i="38"/>
  <c r="T8" i="39" s="1"/>
  <c r="AD19" i="38"/>
  <c r="AB19" i="38"/>
  <c r="Q8" i="39" s="1"/>
  <c r="AA19" i="38"/>
  <c r="Z19" i="38"/>
  <c r="X19" i="38"/>
  <c r="M8" i="39" s="1"/>
  <c r="W19" i="38"/>
  <c r="V19" i="38"/>
  <c r="T19" i="38"/>
  <c r="I8" i="39" s="1"/>
  <c r="S19" i="38"/>
  <c r="R19" i="38"/>
  <c r="O19" i="38"/>
  <c r="N19" i="38"/>
  <c r="M19" i="38"/>
  <c r="K19" i="38"/>
  <c r="J19" i="38"/>
  <c r="B8" i="39" s="1"/>
  <c r="AG18" i="38"/>
  <c r="AC18" i="38"/>
  <c r="Y18" i="38"/>
  <c r="U18" i="38"/>
  <c r="AG17" i="38"/>
  <c r="AC17" i="38"/>
  <c r="Y17" i="38"/>
  <c r="U17" i="38"/>
  <c r="AG16" i="38"/>
  <c r="AC16" i="38"/>
  <c r="Y16" i="38"/>
  <c r="U16" i="38"/>
  <c r="AG15" i="38"/>
  <c r="AC15" i="38"/>
  <c r="Y15" i="38"/>
  <c r="U15" i="38"/>
  <c r="AG14" i="38"/>
  <c r="AC14" i="38"/>
  <c r="Y14" i="38"/>
  <c r="U14" i="38"/>
  <c r="AG13" i="38"/>
  <c r="AC13" i="38"/>
  <c r="Y13" i="38"/>
  <c r="U13" i="38"/>
  <c r="AG12" i="38"/>
  <c r="AC12" i="38"/>
  <c r="Y12" i="38"/>
  <c r="U12" i="38"/>
  <c r="AG11" i="38"/>
  <c r="AC11" i="38"/>
  <c r="Y11" i="38"/>
  <c r="U11" i="38"/>
  <c r="AG10" i="38"/>
  <c r="AC10" i="38"/>
  <c r="Y10" i="38"/>
  <c r="U10" i="38"/>
  <c r="AG9" i="38"/>
  <c r="AC9" i="38"/>
  <c r="Y9" i="38"/>
  <c r="U9" i="38"/>
  <c r="U19" i="38" s="1"/>
  <c r="Y15" i="40" l="1"/>
  <c r="V15" i="40"/>
  <c r="K9" i="41" s="1"/>
  <c r="W15" i="40"/>
  <c r="L9" i="41" s="1"/>
  <c r="X15" i="40"/>
  <c r="M9" i="41" s="1"/>
  <c r="AC15" i="40"/>
  <c r="R9" i="41" s="1"/>
  <c r="Z15" i="40"/>
  <c r="O9" i="41" s="1"/>
  <c r="O24" i="41" s="1"/>
  <c r="AA15" i="40"/>
  <c r="P9" i="41" s="1"/>
  <c r="AB15" i="40"/>
  <c r="Q9" i="41" s="1"/>
  <c r="B21" i="41"/>
  <c r="AI66" i="40"/>
  <c r="AD15" i="40"/>
  <c r="S9" i="41" s="1"/>
  <c r="AC91" i="43"/>
  <c r="R14" i="44" s="1"/>
  <c r="AH93" i="43"/>
  <c r="AH46" i="45"/>
  <c r="AH47" i="45"/>
  <c r="AH49" i="45"/>
  <c r="AH93" i="45"/>
  <c r="AH46" i="54"/>
  <c r="AH47" i="54"/>
  <c r="AH48" i="54"/>
  <c r="AH49" i="54"/>
  <c r="AH50" i="54"/>
  <c r="AH51" i="54"/>
  <c r="AH52" i="54"/>
  <c r="AH53" i="54"/>
  <c r="AH54" i="54"/>
  <c r="AH94" i="54"/>
  <c r="AH95" i="54"/>
  <c r="AH96" i="54"/>
  <c r="AH97" i="54"/>
  <c r="AH98" i="54"/>
  <c r="AH99" i="54"/>
  <c r="AH165" i="54"/>
  <c r="AH167" i="54"/>
  <c r="AH168" i="54"/>
  <c r="AH169" i="54"/>
  <c r="AH170" i="54"/>
  <c r="AH171" i="54"/>
  <c r="AH172" i="54"/>
  <c r="AH173" i="54"/>
  <c r="AH174" i="54"/>
  <c r="AH12" i="85"/>
  <c r="AH16" i="85"/>
  <c r="AH82" i="78"/>
  <c r="AH83" i="78"/>
  <c r="AI83" i="78" s="1"/>
  <c r="AH85" i="78"/>
  <c r="AH86" i="78"/>
  <c r="AH87" i="78"/>
  <c r="AI87" i="78" s="1"/>
  <c r="AH89" i="78"/>
  <c r="AH90" i="78"/>
  <c r="AH46" i="66"/>
  <c r="AH47" i="66"/>
  <c r="AH48" i="66"/>
  <c r="AI48" i="66" s="1"/>
  <c r="AH50" i="66"/>
  <c r="AH51" i="66"/>
  <c r="AH52" i="66"/>
  <c r="AI52" i="66" s="1"/>
  <c r="AH94" i="66"/>
  <c r="AH95" i="66"/>
  <c r="AH96" i="66"/>
  <c r="AI96" i="66" s="1"/>
  <c r="AH98" i="66"/>
  <c r="AH99" i="66"/>
  <c r="AH100" i="66"/>
  <c r="AI100" i="66" s="1"/>
  <c r="AH102" i="66"/>
  <c r="AH166" i="66"/>
  <c r="AH167" i="66"/>
  <c r="AH168" i="66"/>
  <c r="AI168" i="66" s="1"/>
  <c r="AH170" i="66"/>
  <c r="AH171" i="66"/>
  <c r="AH172" i="66"/>
  <c r="AI172" i="66" s="1"/>
  <c r="AH174" i="66"/>
  <c r="AH130" i="74"/>
  <c r="AH131" i="74"/>
  <c r="AI131" i="74" s="1"/>
  <c r="AH133" i="74"/>
  <c r="AH154" i="74"/>
  <c r="AH105" i="82"/>
  <c r="AH106" i="82"/>
  <c r="AH107" i="82"/>
  <c r="AI107" i="82" s="1"/>
  <c r="AH109" i="82"/>
  <c r="AI109" i="82" s="1"/>
  <c r="AH111" i="82"/>
  <c r="AH112" i="82"/>
  <c r="AH113" i="82"/>
  <c r="AH114" i="82"/>
  <c r="AH35" i="43"/>
  <c r="AH132" i="43"/>
  <c r="AH134" i="43"/>
  <c r="AI134" i="43" s="1"/>
  <c r="AH135" i="43"/>
  <c r="AH136" i="43"/>
  <c r="AH137" i="43"/>
  <c r="AH157" i="43"/>
  <c r="AC31" i="43"/>
  <c r="R9" i="44" s="1"/>
  <c r="AH23" i="43"/>
  <c r="AI23" i="43" s="1"/>
  <c r="AH106" i="91"/>
  <c r="AH107" i="91"/>
  <c r="AH109" i="91"/>
  <c r="AI109" i="91" s="1"/>
  <c r="AH111" i="91"/>
  <c r="AH112" i="91"/>
  <c r="AH114" i="91"/>
  <c r="AH178" i="91"/>
  <c r="AH180" i="91"/>
  <c r="AH166" i="91"/>
  <c r="AH169" i="91"/>
  <c r="AI169" i="91" s="1"/>
  <c r="AH172" i="91"/>
  <c r="AH70" i="87"/>
  <c r="AH73" i="87"/>
  <c r="AH77" i="87"/>
  <c r="AH78" i="87"/>
  <c r="AH17" i="85"/>
  <c r="AH50" i="85"/>
  <c r="AH51" i="85"/>
  <c r="AH54" i="85"/>
  <c r="AG103" i="78"/>
  <c r="V15" i="79" s="1"/>
  <c r="AC175" i="78"/>
  <c r="R21" i="79" s="1"/>
  <c r="AH154" i="78"/>
  <c r="AI154" i="78" s="1"/>
  <c r="AH155" i="78"/>
  <c r="AI155" i="78" s="1"/>
  <c r="AH157" i="78"/>
  <c r="AH158" i="78"/>
  <c r="AH159" i="78"/>
  <c r="AI159" i="78" s="1"/>
  <c r="AH161" i="78"/>
  <c r="AH162" i="78"/>
  <c r="AH34" i="74"/>
  <c r="AH35" i="74"/>
  <c r="AI35" i="74" s="1"/>
  <c r="AH37" i="74"/>
  <c r="AH38" i="74"/>
  <c r="AH39" i="74"/>
  <c r="AI39" i="74" s="1"/>
  <c r="AH41" i="74"/>
  <c r="AH42" i="74"/>
  <c r="AH82" i="74"/>
  <c r="AH83" i="74"/>
  <c r="AI83" i="74" s="1"/>
  <c r="AH85" i="74"/>
  <c r="AH86" i="74"/>
  <c r="AH87" i="74"/>
  <c r="AI87" i="74" s="1"/>
  <c r="AH89" i="74"/>
  <c r="AH90" i="74"/>
  <c r="AH134" i="74"/>
  <c r="AH135" i="74"/>
  <c r="AI135" i="74" s="1"/>
  <c r="AH137" i="74"/>
  <c r="AH138" i="74"/>
  <c r="AH155" i="74"/>
  <c r="AI155" i="74" s="1"/>
  <c r="AH157" i="74"/>
  <c r="AH158" i="74"/>
  <c r="AH159" i="74"/>
  <c r="AI159" i="74" s="1"/>
  <c r="AH161" i="74"/>
  <c r="AH54" i="66"/>
  <c r="AH100" i="54"/>
  <c r="AH101" i="54"/>
  <c r="AH102" i="54"/>
  <c r="J76" i="3"/>
  <c r="AC52" i="40"/>
  <c r="R18" i="41" s="1"/>
  <c r="AH64" i="38"/>
  <c r="U44" i="40"/>
  <c r="J16" i="41" s="1"/>
  <c r="Y56" i="40"/>
  <c r="N19" i="41" s="1"/>
  <c r="AG151" i="43"/>
  <c r="V19" i="44" s="1"/>
  <c r="AH171" i="43"/>
  <c r="AH185" i="43"/>
  <c r="AH63" i="45"/>
  <c r="AH132" i="45"/>
  <c r="AI132" i="45" s="1"/>
  <c r="AH134" i="45"/>
  <c r="AI134" i="45" s="1"/>
  <c r="AH135" i="45"/>
  <c r="AH136" i="45"/>
  <c r="AH137" i="45"/>
  <c r="AI137" i="45" s="1"/>
  <c r="AH154" i="45"/>
  <c r="AH155" i="45"/>
  <c r="AH157" i="45"/>
  <c r="AH158" i="45"/>
  <c r="AI158" i="45" s="1"/>
  <c r="AH160" i="45"/>
  <c r="AI160" i="45" s="1"/>
  <c r="AH161" i="45"/>
  <c r="AH162" i="45"/>
  <c r="AG175" i="45"/>
  <c r="V21" i="46" s="1"/>
  <c r="Y67" i="52"/>
  <c r="N12" i="53" s="1"/>
  <c r="AG91" i="52"/>
  <c r="V14" i="53" s="1"/>
  <c r="AG139" i="52"/>
  <c r="V18" i="53" s="1"/>
  <c r="AG163" i="52"/>
  <c r="V20" i="53" s="1"/>
  <c r="Y187" i="52"/>
  <c r="N22" i="53" s="1"/>
  <c r="Y19" i="59"/>
  <c r="AG43" i="59"/>
  <c r="V10" i="60" s="1"/>
  <c r="AG163" i="59"/>
  <c r="V20" i="60" s="1"/>
  <c r="AH34" i="78"/>
  <c r="AH35" i="78"/>
  <c r="AI35" i="78" s="1"/>
  <c r="AH37" i="78"/>
  <c r="AH38" i="78"/>
  <c r="AH39" i="78"/>
  <c r="AI39" i="78" s="1"/>
  <c r="AH41" i="78"/>
  <c r="AH42" i="78"/>
  <c r="AI42" i="78" s="1"/>
  <c r="AH130" i="78"/>
  <c r="AH131" i="78"/>
  <c r="AI131" i="78" s="1"/>
  <c r="AH133" i="78"/>
  <c r="AH134" i="78"/>
  <c r="AH135" i="78"/>
  <c r="AI135" i="78" s="1"/>
  <c r="AH137" i="78"/>
  <c r="AH138" i="78"/>
  <c r="AC56" i="40"/>
  <c r="R19" i="41" s="1"/>
  <c r="AC60" i="40"/>
  <c r="R20" i="41" s="1"/>
  <c r="AH13" i="43"/>
  <c r="AH87" i="43"/>
  <c r="AH121" i="43"/>
  <c r="AH144" i="43"/>
  <c r="AH146" i="43"/>
  <c r="AI146" i="43" s="1"/>
  <c r="AH147" i="43"/>
  <c r="AH148" i="43"/>
  <c r="AH149" i="43"/>
  <c r="U79" i="45"/>
  <c r="J13" i="46" s="1"/>
  <c r="AH69" i="45"/>
  <c r="Y103" i="45"/>
  <c r="N15" i="46" s="1"/>
  <c r="AH131" i="45"/>
  <c r="AI131" i="45" s="1"/>
  <c r="AH171" i="45"/>
  <c r="Y31" i="52"/>
  <c r="N9" i="53" s="1"/>
  <c r="AH33" i="52"/>
  <c r="AH34" i="52"/>
  <c r="AH35" i="52"/>
  <c r="AH36" i="52"/>
  <c r="AH37" i="52"/>
  <c r="AH38" i="52"/>
  <c r="AH39" i="52"/>
  <c r="AH40" i="52"/>
  <c r="AH41" i="52"/>
  <c r="AH42" i="52"/>
  <c r="Y79" i="52"/>
  <c r="N13" i="53" s="1"/>
  <c r="AH81" i="52"/>
  <c r="AH82" i="52"/>
  <c r="AH83" i="52"/>
  <c r="AH84" i="52"/>
  <c r="AH85" i="52"/>
  <c r="AH86" i="52"/>
  <c r="AH87" i="52"/>
  <c r="AH88" i="52"/>
  <c r="AH89" i="52"/>
  <c r="AH90" i="52"/>
  <c r="AH130" i="52"/>
  <c r="AH131" i="52"/>
  <c r="AH132" i="52"/>
  <c r="AH133" i="52"/>
  <c r="AH134" i="52"/>
  <c r="AH135" i="52"/>
  <c r="AH136" i="52"/>
  <c r="AH137" i="52"/>
  <c r="AH138" i="52"/>
  <c r="Y151" i="52"/>
  <c r="N19" i="53" s="1"/>
  <c r="AH154" i="52"/>
  <c r="AH155" i="52"/>
  <c r="AH156" i="52"/>
  <c r="AH157" i="52"/>
  <c r="AH158" i="52"/>
  <c r="AH159" i="52"/>
  <c r="AH160" i="52"/>
  <c r="AH161" i="52"/>
  <c r="AH162" i="52"/>
  <c r="AG175" i="52"/>
  <c r="V21" i="53" s="1"/>
  <c r="AH34" i="59"/>
  <c r="AH35" i="59"/>
  <c r="AH37" i="59"/>
  <c r="AH38" i="59"/>
  <c r="AH39" i="59"/>
  <c r="AH41" i="59"/>
  <c r="AH42" i="59"/>
  <c r="AH82" i="59"/>
  <c r="AH83" i="59"/>
  <c r="AH85" i="59"/>
  <c r="AH86" i="59"/>
  <c r="AH87" i="59"/>
  <c r="AH89" i="59"/>
  <c r="AH90" i="59"/>
  <c r="AG103" i="59"/>
  <c r="V15" i="60" s="1"/>
  <c r="AH130" i="59"/>
  <c r="AH131" i="59"/>
  <c r="AH133" i="59"/>
  <c r="AH134" i="59"/>
  <c r="AH135" i="59"/>
  <c r="AH137" i="59"/>
  <c r="AH138" i="59"/>
  <c r="Y151" i="59"/>
  <c r="N19" i="60" s="1"/>
  <c r="AH154" i="59"/>
  <c r="AH155" i="59"/>
  <c r="AH157" i="59"/>
  <c r="AH158" i="59"/>
  <c r="AH159" i="59"/>
  <c r="AH161" i="59"/>
  <c r="AH162" i="59"/>
  <c r="AG175" i="59"/>
  <c r="V21" i="60" s="1"/>
  <c r="AH34" i="61"/>
  <c r="AH35" i="61"/>
  <c r="AH36" i="61"/>
  <c r="AH38" i="61"/>
  <c r="AH39" i="61"/>
  <c r="AH40" i="61"/>
  <c r="AH42" i="61"/>
  <c r="AH82" i="61"/>
  <c r="AH83" i="61"/>
  <c r="AH84" i="61"/>
  <c r="AH86" i="61"/>
  <c r="AH87" i="61"/>
  <c r="AH88" i="61"/>
  <c r="AH90" i="61"/>
  <c r="AH130" i="61"/>
  <c r="AH131" i="61"/>
  <c r="AH132" i="61"/>
  <c r="AH134" i="61"/>
  <c r="AH135" i="61"/>
  <c r="AH136" i="61"/>
  <c r="AH138" i="61"/>
  <c r="AH154" i="61"/>
  <c r="AH155" i="61"/>
  <c r="AH156" i="61"/>
  <c r="AH158" i="61"/>
  <c r="AH159" i="61"/>
  <c r="AH160" i="61"/>
  <c r="AH162" i="61"/>
  <c r="AH34" i="76"/>
  <c r="AH35" i="76"/>
  <c r="AI35" i="76" s="1"/>
  <c r="AH37" i="76"/>
  <c r="AH38" i="76"/>
  <c r="AH39" i="76"/>
  <c r="AI39" i="76" s="1"/>
  <c r="AH41" i="76"/>
  <c r="AH42" i="76"/>
  <c r="AH82" i="76"/>
  <c r="AH83" i="76"/>
  <c r="AI83" i="76" s="1"/>
  <c r="AH85" i="76"/>
  <c r="AH86" i="76"/>
  <c r="AH87" i="76"/>
  <c r="AI87" i="76" s="1"/>
  <c r="AH89" i="76"/>
  <c r="AH90" i="76"/>
  <c r="AH130" i="76"/>
  <c r="AI130" i="76" s="1"/>
  <c r="AH132" i="76"/>
  <c r="AH133" i="76"/>
  <c r="AH134" i="76"/>
  <c r="AI134" i="76" s="1"/>
  <c r="AH136" i="76"/>
  <c r="AH137" i="76"/>
  <c r="AH138" i="76"/>
  <c r="AI138" i="76" s="1"/>
  <c r="AB191" i="80"/>
  <c r="AH22" i="80"/>
  <c r="AH23" i="80"/>
  <c r="AH24" i="80"/>
  <c r="AI24" i="80" s="1"/>
  <c r="AH26" i="80"/>
  <c r="AH27" i="80"/>
  <c r="AH28" i="80"/>
  <c r="AI28" i="80" s="1"/>
  <c r="AH30" i="80"/>
  <c r="AH70" i="80"/>
  <c r="AH71" i="80"/>
  <c r="AH72" i="80"/>
  <c r="AI72" i="80" s="1"/>
  <c r="Y43" i="45"/>
  <c r="N10" i="46" s="1"/>
  <c r="AG56" i="40"/>
  <c r="V19" i="41" s="1"/>
  <c r="AH63" i="38"/>
  <c r="AH106" i="38"/>
  <c r="AI106" i="38" s="1"/>
  <c r="AH108" i="38"/>
  <c r="AH111" i="38"/>
  <c r="AH112" i="38"/>
  <c r="AH114" i="38"/>
  <c r="AI114" i="38" s="1"/>
  <c r="B22" i="39"/>
  <c r="AI189" i="38"/>
  <c r="AH33" i="43"/>
  <c r="AH69" i="43"/>
  <c r="AH101" i="43"/>
  <c r="AH131" i="43"/>
  <c r="AH172" i="43"/>
  <c r="AH11" i="45"/>
  <c r="AI11" i="45" s="1"/>
  <c r="AH12" i="45"/>
  <c r="AI12" i="45" s="1"/>
  <c r="AH13" i="45"/>
  <c r="AH15" i="45"/>
  <c r="AH16" i="45"/>
  <c r="AH17" i="45"/>
  <c r="AI17" i="45" s="1"/>
  <c r="AH18" i="45"/>
  <c r="AF191" i="45"/>
  <c r="AH87" i="45"/>
  <c r="Y115" i="45"/>
  <c r="N16" i="46" s="1"/>
  <c r="AH121" i="45"/>
  <c r="AH177" i="76"/>
  <c r="AH178" i="76"/>
  <c r="AH180" i="76"/>
  <c r="AH181" i="76"/>
  <c r="AH182" i="76"/>
  <c r="AI182" i="76" s="1"/>
  <c r="AH184" i="76"/>
  <c r="AH185" i="76"/>
  <c r="AH186" i="76"/>
  <c r="AI186" i="76" s="1"/>
  <c r="AH168" i="85"/>
  <c r="AH172" i="85"/>
  <c r="AH173" i="85"/>
  <c r="AH46" i="87"/>
  <c r="AH47" i="87"/>
  <c r="AH48" i="87"/>
  <c r="AI48" i="87" s="1"/>
  <c r="AH50" i="87"/>
  <c r="AH51" i="87"/>
  <c r="AH52" i="87"/>
  <c r="AI52" i="87" s="1"/>
  <c r="AH53" i="87"/>
  <c r="AH54" i="87"/>
  <c r="AH33" i="91"/>
  <c r="AH36" i="91"/>
  <c r="AH38" i="91"/>
  <c r="AH39" i="91"/>
  <c r="AH41" i="91"/>
  <c r="AI41" i="91" s="1"/>
  <c r="AH82" i="91"/>
  <c r="AH83" i="91"/>
  <c r="AH85" i="91"/>
  <c r="AI85" i="91" s="1"/>
  <c r="AH88" i="91"/>
  <c r="AH90" i="91"/>
  <c r="AH118" i="91"/>
  <c r="AH120" i="91"/>
  <c r="AH121" i="91"/>
  <c r="AH123" i="91"/>
  <c r="AI123" i="91" s="1"/>
  <c r="AH124" i="91"/>
  <c r="AH125" i="91"/>
  <c r="AH126" i="91"/>
  <c r="AH141" i="91"/>
  <c r="AH143" i="91"/>
  <c r="B10" i="41"/>
  <c r="AI20" i="40"/>
  <c r="B14" i="41"/>
  <c r="AI36" i="40"/>
  <c r="B18" i="41"/>
  <c r="AI54" i="40"/>
  <c r="AH74" i="80"/>
  <c r="AH75" i="80"/>
  <c r="AH76" i="80"/>
  <c r="AI76" i="80" s="1"/>
  <c r="AH78" i="80"/>
  <c r="AH118" i="80"/>
  <c r="AH119" i="80"/>
  <c r="AH120" i="80"/>
  <c r="AI120" i="80" s="1"/>
  <c r="AH122" i="80"/>
  <c r="AH123" i="80"/>
  <c r="AH124" i="80"/>
  <c r="AI124" i="80" s="1"/>
  <c r="AH126" i="80"/>
  <c r="AH143" i="80"/>
  <c r="AH144" i="80"/>
  <c r="AI144" i="80" s="1"/>
  <c r="AH146" i="80"/>
  <c r="AH147" i="80"/>
  <c r="AH148" i="80"/>
  <c r="AI148" i="80" s="1"/>
  <c r="AH150" i="80"/>
  <c r="AH47" i="82"/>
  <c r="AI47" i="82" s="1"/>
  <c r="AH49" i="82"/>
  <c r="AH50" i="82"/>
  <c r="AH51" i="82"/>
  <c r="AH52" i="82"/>
  <c r="AH53" i="82"/>
  <c r="AI53" i="82" s="1"/>
  <c r="AH130" i="82"/>
  <c r="AH133" i="82"/>
  <c r="AH134" i="82"/>
  <c r="AI134" i="82" s="1"/>
  <c r="AH135" i="82"/>
  <c r="AI135" i="82" s="1"/>
  <c r="AH137" i="82"/>
  <c r="AI137" i="82" s="1"/>
  <c r="AH154" i="82"/>
  <c r="AH155" i="82"/>
  <c r="AI155" i="82" s="1"/>
  <c r="AH156" i="82"/>
  <c r="AH157" i="82"/>
  <c r="AI157" i="82" s="1"/>
  <c r="AH159" i="82"/>
  <c r="AI159" i="82" s="1"/>
  <c r="AH161" i="82"/>
  <c r="AI161" i="82" s="1"/>
  <c r="AH162" i="82"/>
  <c r="AH117" i="85"/>
  <c r="AH122" i="85"/>
  <c r="AH123" i="85"/>
  <c r="AH124" i="85"/>
  <c r="AH12" i="87"/>
  <c r="AH15" i="87"/>
  <c r="B15" i="41"/>
  <c r="AI41" i="40"/>
  <c r="B19" i="41"/>
  <c r="AI58" i="40"/>
  <c r="AH174" i="91"/>
  <c r="AH58" i="89"/>
  <c r="AH61" i="89"/>
  <c r="AH62" i="89"/>
  <c r="AH65" i="89"/>
  <c r="AH34" i="93"/>
  <c r="AI34" i="93" s="1"/>
  <c r="AH35" i="93"/>
  <c r="AH36" i="93"/>
  <c r="AH39" i="93"/>
  <c r="AH40" i="93"/>
  <c r="AH42" i="93"/>
  <c r="AI42" i="93" s="1"/>
  <c r="AH81" i="93"/>
  <c r="AH86" i="93"/>
  <c r="AI86" i="93" s="1"/>
  <c r="AH88" i="93"/>
  <c r="AH130" i="93"/>
  <c r="AI130" i="93" s="1"/>
  <c r="AH131" i="93"/>
  <c r="AH132" i="93"/>
  <c r="AH133" i="93"/>
  <c r="AI133" i="93" s="1"/>
  <c r="AH135" i="93"/>
  <c r="AH136" i="93"/>
  <c r="AH138" i="93"/>
  <c r="AI138" i="93" s="1"/>
  <c r="AH154" i="93"/>
  <c r="AH155" i="93"/>
  <c r="AH157" i="93"/>
  <c r="AH158" i="93"/>
  <c r="AH160" i="93"/>
  <c r="AI160" i="93" s="1"/>
  <c r="AH162" i="93"/>
  <c r="B17" i="41"/>
  <c r="AI50" i="40"/>
  <c r="B22" i="41"/>
  <c r="AI72" i="40"/>
  <c r="B16" i="41"/>
  <c r="AI46" i="40"/>
  <c r="AH172" i="38"/>
  <c r="AH24" i="38"/>
  <c r="AH35" i="38"/>
  <c r="AH36" i="38"/>
  <c r="AH38" i="38"/>
  <c r="AI38" i="38" s="1"/>
  <c r="AH39" i="38"/>
  <c r="AH40" i="38"/>
  <c r="AI40" i="38" s="1"/>
  <c r="AH82" i="38"/>
  <c r="AI82" i="38" s="1"/>
  <c r="AH84" i="38"/>
  <c r="AI84" i="38" s="1"/>
  <c r="AH85" i="38"/>
  <c r="AH87" i="38"/>
  <c r="AH126" i="38"/>
  <c r="AH131" i="38"/>
  <c r="AI131" i="38" s="1"/>
  <c r="AH132" i="38"/>
  <c r="AH134" i="38"/>
  <c r="AI134" i="38" s="1"/>
  <c r="AH135" i="38"/>
  <c r="AH136" i="38"/>
  <c r="AI136" i="38" s="1"/>
  <c r="AH137" i="38"/>
  <c r="AH154" i="38"/>
  <c r="AH155" i="38"/>
  <c r="AH157" i="38"/>
  <c r="AH158" i="38"/>
  <c r="AH160" i="38"/>
  <c r="AI160" i="38" s="1"/>
  <c r="N192" i="38"/>
  <c r="AH93" i="38"/>
  <c r="AH171" i="38"/>
  <c r="AI171" i="38" s="1"/>
  <c r="AH23" i="38"/>
  <c r="AI23" i="38" s="1"/>
  <c r="AH77" i="38"/>
  <c r="AH121" i="38"/>
  <c r="AI121" i="38" s="1"/>
  <c r="B13" i="41"/>
  <c r="AI32" i="40"/>
  <c r="U27" i="40"/>
  <c r="J12" i="41" s="1"/>
  <c r="B20" i="41"/>
  <c r="AI62" i="40"/>
  <c r="J9" i="41"/>
  <c r="AH130" i="89"/>
  <c r="AI130" i="89" s="1"/>
  <c r="AH132" i="89"/>
  <c r="AI132" i="89" s="1"/>
  <c r="AH134" i="89"/>
  <c r="AH135" i="89"/>
  <c r="AH136" i="89"/>
  <c r="AI136" i="89" s="1"/>
  <c r="AH137" i="89"/>
  <c r="AI137" i="89" s="1"/>
  <c r="AH155" i="89"/>
  <c r="AH157" i="89"/>
  <c r="AH158" i="89"/>
  <c r="AI158" i="89" s="1"/>
  <c r="AH160" i="89"/>
  <c r="AI160" i="89" s="1"/>
  <c r="AG175" i="89"/>
  <c r="V21" i="90" s="1"/>
  <c r="AH47" i="89"/>
  <c r="AH51" i="89"/>
  <c r="AI51" i="89" s="1"/>
  <c r="AH52" i="89"/>
  <c r="AI52" i="89" s="1"/>
  <c r="AH66" i="89"/>
  <c r="AD190" i="64"/>
  <c r="S23" i="65" s="1"/>
  <c r="AG190" i="64"/>
  <c r="AA190" i="64"/>
  <c r="P23" i="65" s="1"/>
  <c r="AB190" i="64"/>
  <c r="Q23" i="65" s="1"/>
  <c r="Z190" i="64"/>
  <c r="O23" i="65" s="1"/>
  <c r="O24" i="65" s="1"/>
  <c r="AC190" i="64"/>
  <c r="W190" i="64"/>
  <c r="L23" i="65" s="1"/>
  <c r="V190" i="64"/>
  <c r="K23" i="65" s="1"/>
  <c r="K24" i="65" s="1"/>
  <c r="Y190" i="64"/>
  <c r="X190" i="64"/>
  <c r="M23" i="65" s="1"/>
  <c r="AH34" i="64"/>
  <c r="AI34" i="64" s="1"/>
  <c r="AH35" i="64"/>
  <c r="AI35" i="64" s="1"/>
  <c r="AH37" i="64"/>
  <c r="AI37" i="64" s="1"/>
  <c r="AH38" i="64"/>
  <c r="AH39" i="64"/>
  <c r="AI39" i="64" s="1"/>
  <c r="AH41" i="64"/>
  <c r="AI41" i="64" s="1"/>
  <c r="AH42" i="64"/>
  <c r="AH82" i="64"/>
  <c r="AH83" i="64"/>
  <c r="AI83" i="64" s="1"/>
  <c r="AH85" i="64"/>
  <c r="AI85" i="64" s="1"/>
  <c r="AH86" i="64"/>
  <c r="AH87" i="64"/>
  <c r="AI87" i="64" s="1"/>
  <c r="AH89" i="64"/>
  <c r="AI89" i="64" s="1"/>
  <c r="AH90" i="64"/>
  <c r="AI90" i="64" s="1"/>
  <c r="AH130" i="64"/>
  <c r="AH131" i="64"/>
  <c r="AI131" i="64" s="1"/>
  <c r="AH133" i="64"/>
  <c r="AI133" i="64" s="1"/>
  <c r="AH134" i="64"/>
  <c r="AI134" i="64" s="1"/>
  <c r="AH135" i="64"/>
  <c r="AI135" i="64" s="1"/>
  <c r="AH137" i="64"/>
  <c r="AH138" i="64"/>
  <c r="AI138" i="64" s="1"/>
  <c r="AH154" i="64"/>
  <c r="AI154" i="64" s="1"/>
  <c r="AH155" i="64"/>
  <c r="AI155" i="64" s="1"/>
  <c r="AH157" i="64"/>
  <c r="AH158" i="64"/>
  <c r="AI158" i="64" s="1"/>
  <c r="AH159" i="64"/>
  <c r="AI159" i="64" s="1"/>
  <c r="AH161" i="64"/>
  <c r="AH162" i="64"/>
  <c r="AH24" i="5"/>
  <c r="AI24" i="5" s="1"/>
  <c r="AH27" i="5"/>
  <c r="AI27" i="5" s="1"/>
  <c r="AH23" i="5"/>
  <c r="AI23" i="5" s="1"/>
  <c r="AH20" i="5"/>
  <c r="AI20" i="5" s="1"/>
  <c r="T24" i="39"/>
  <c r="U43" i="38"/>
  <c r="J10" i="39" s="1"/>
  <c r="U91" i="38"/>
  <c r="J14" i="39" s="1"/>
  <c r="U115" i="38"/>
  <c r="J16" i="39" s="1"/>
  <c r="Y151" i="38"/>
  <c r="N19" i="39" s="1"/>
  <c r="AH161" i="38"/>
  <c r="AH162" i="38"/>
  <c r="AG175" i="38"/>
  <c r="V21" i="39" s="1"/>
  <c r="AH25" i="38"/>
  <c r="AH26" i="38"/>
  <c r="AH27" i="38"/>
  <c r="AH28" i="38"/>
  <c r="AI28" i="38" s="1"/>
  <c r="AH29" i="38"/>
  <c r="AI29" i="38" s="1"/>
  <c r="AH30" i="38"/>
  <c r="AG43" i="38"/>
  <c r="V10" i="39" s="1"/>
  <c r="AH49" i="38"/>
  <c r="AI49" i="38" s="1"/>
  <c r="U67" i="38"/>
  <c r="J12" i="39" s="1"/>
  <c r="AH60" i="38"/>
  <c r="AI60" i="38" s="1"/>
  <c r="AH62" i="38"/>
  <c r="AI62" i="38" s="1"/>
  <c r="AH78" i="38"/>
  <c r="AI78" i="38" s="1"/>
  <c r="AG91" i="38"/>
  <c r="V14" i="39" s="1"/>
  <c r="Y103" i="38"/>
  <c r="N15" i="39" s="1"/>
  <c r="AH94" i="38"/>
  <c r="AH96" i="38"/>
  <c r="AI96" i="38" s="1"/>
  <c r="AH97" i="38"/>
  <c r="AH98" i="38"/>
  <c r="AI98" i="38" s="1"/>
  <c r="AH99" i="38"/>
  <c r="AI99" i="38" s="1"/>
  <c r="AH101" i="38"/>
  <c r="AI101" i="38" s="1"/>
  <c r="AH102" i="38"/>
  <c r="AI102" i="38" s="1"/>
  <c r="AG115" i="38"/>
  <c r="V16" i="39" s="1"/>
  <c r="AH122" i="38"/>
  <c r="AH125" i="38"/>
  <c r="AH141" i="38"/>
  <c r="AI141" i="38" s="1"/>
  <c r="U151" i="38"/>
  <c r="J19" i="39" s="1"/>
  <c r="AH144" i="38"/>
  <c r="AI144" i="38" s="1"/>
  <c r="AH146" i="38"/>
  <c r="AI146" i="38" s="1"/>
  <c r="AH147" i="38"/>
  <c r="AH148" i="38"/>
  <c r="AH149" i="38"/>
  <c r="AI149" i="38" s="1"/>
  <c r="AC175" i="38"/>
  <c r="R21" i="39" s="1"/>
  <c r="AH178" i="38"/>
  <c r="AI178" i="38" s="1"/>
  <c r="AH181" i="38"/>
  <c r="AI181" i="38" s="1"/>
  <c r="AH182" i="38"/>
  <c r="AH184" i="38"/>
  <c r="AI184" i="38" s="1"/>
  <c r="AH185" i="38"/>
  <c r="AI185" i="38" s="1"/>
  <c r="AH186" i="38"/>
  <c r="AI186" i="38" s="1"/>
  <c r="AH14" i="38"/>
  <c r="AH22" i="38"/>
  <c r="AI22" i="38" s="1"/>
  <c r="AH46" i="38"/>
  <c r="AI46" i="38" s="1"/>
  <c r="AH48" i="38"/>
  <c r="AH50" i="38"/>
  <c r="AH52" i="38"/>
  <c r="AI52" i="38" s="1"/>
  <c r="AH53" i="38"/>
  <c r="AI53" i="38" s="1"/>
  <c r="AH54" i="38"/>
  <c r="AI54" i="38" s="1"/>
  <c r="AG67" i="38"/>
  <c r="V12" i="39" s="1"/>
  <c r="AH70" i="38"/>
  <c r="AI70" i="38" s="1"/>
  <c r="AH73" i="38"/>
  <c r="AI73" i="38" s="1"/>
  <c r="AH74" i="38"/>
  <c r="AI74" i="38" s="1"/>
  <c r="AH76" i="38"/>
  <c r="AI76" i="38" s="1"/>
  <c r="AH118" i="38"/>
  <c r="AI118" i="38" s="1"/>
  <c r="AH120" i="38"/>
  <c r="AI120" i="38" s="1"/>
  <c r="AG151" i="38"/>
  <c r="V19" i="39" s="1"/>
  <c r="E8" i="39"/>
  <c r="E24" i="39" s="1"/>
  <c r="Y19" i="38"/>
  <c r="AH10" i="38"/>
  <c r="AI10" i="38" s="1"/>
  <c r="AH12" i="38"/>
  <c r="AH13" i="38"/>
  <c r="AH15" i="38"/>
  <c r="AI15" i="38" s="1"/>
  <c r="AH17" i="38"/>
  <c r="AI17" i="38" s="1"/>
  <c r="Y43" i="38"/>
  <c r="N10" i="39" s="1"/>
  <c r="AH42" i="38"/>
  <c r="AC67" i="38"/>
  <c r="R12" i="39" s="1"/>
  <c r="U79" i="38"/>
  <c r="J13" i="39" s="1"/>
  <c r="AH69" i="38"/>
  <c r="AI69" i="38" s="1"/>
  <c r="Y91" i="38"/>
  <c r="N14" i="39" s="1"/>
  <c r="AH88" i="38"/>
  <c r="AI88" i="38" s="1"/>
  <c r="AH90" i="38"/>
  <c r="AI90" i="38" s="1"/>
  <c r="Y115" i="38"/>
  <c r="N16" i="39" s="1"/>
  <c r="AC151" i="38"/>
  <c r="R19" i="39" s="1"/>
  <c r="U175" i="38"/>
  <c r="J21" i="39" s="1"/>
  <c r="AH168" i="38"/>
  <c r="AI168" i="38" s="1"/>
  <c r="AH170" i="38"/>
  <c r="AI170" i="38" s="1"/>
  <c r="AF192" i="38"/>
  <c r="J23" i="39"/>
  <c r="X192" i="38"/>
  <c r="AG191" i="38"/>
  <c r="V23" i="39" s="1"/>
  <c r="AB192" i="38"/>
  <c r="J22" i="41"/>
  <c r="R15" i="41"/>
  <c r="G24" i="41"/>
  <c r="S24" i="41"/>
  <c r="N9" i="41"/>
  <c r="N11" i="41"/>
  <c r="AG27" i="40"/>
  <c r="V12" i="41" s="1"/>
  <c r="V16" i="41"/>
  <c r="N18" i="41"/>
  <c r="V22" i="41"/>
  <c r="X75" i="40"/>
  <c r="AC27" i="40"/>
  <c r="R12" i="41" s="1"/>
  <c r="J14" i="41"/>
  <c r="R16" i="41"/>
  <c r="J18" i="41"/>
  <c r="J20" i="41"/>
  <c r="R22" i="41"/>
  <c r="K24" i="41"/>
  <c r="AH29" i="40"/>
  <c r="AI29" i="40" s="1"/>
  <c r="U30" i="40"/>
  <c r="J13" i="41" s="1"/>
  <c r="AG34" i="40"/>
  <c r="V14" i="41" s="1"/>
  <c r="AH47" i="40"/>
  <c r="J17" i="41"/>
  <c r="V18" i="41"/>
  <c r="AH55" i="40"/>
  <c r="J19" i="41"/>
  <c r="V20" i="41"/>
  <c r="AH71" i="40"/>
  <c r="AI71" i="40" s="1"/>
  <c r="U74" i="40"/>
  <c r="J23" i="41" s="1"/>
  <c r="R11" i="41"/>
  <c r="N15" i="41"/>
  <c r="Y64" i="40"/>
  <c r="N21" i="41" s="1"/>
  <c r="N8" i="41"/>
  <c r="T75" i="40"/>
  <c r="AB75" i="40"/>
  <c r="AH10" i="40"/>
  <c r="R75" i="40"/>
  <c r="V8" i="41"/>
  <c r="N75" i="40"/>
  <c r="R8" i="41"/>
  <c r="V75" i="40"/>
  <c r="AD75" i="40"/>
  <c r="U43" i="43"/>
  <c r="J10" i="44" s="1"/>
  <c r="AB191" i="43"/>
  <c r="Y115" i="43"/>
  <c r="N16" i="44" s="1"/>
  <c r="AH12" i="43"/>
  <c r="X191" i="43"/>
  <c r="AH24" i="43"/>
  <c r="AH26" i="43"/>
  <c r="AH29" i="43"/>
  <c r="U67" i="43"/>
  <c r="J12" i="44" s="1"/>
  <c r="AH62" i="43"/>
  <c r="AI62" i="43" s="1"/>
  <c r="AH64" i="43"/>
  <c r="AI64" i="43" s="1"/>
  <c r="AH88" i="43"/>
  <c r="AH106" i="43"/>
  <c r="AI106" i="43" s="1"/>
  <c r="AH108" i="43"/>
  <c r="AH112" i="43"/>
  <c r="AC127" i="43"/>
  <c r="R17" i="44" s="1"/>
  <c r="U139" i="43"/>
  <c r="J18" i="44" s="1"/>
  <c r="U151" i="43"/>
  <c r="J19" i="44" s="1"/>
  <c r="AH168" i="43"/>
  <c r="AH186" i="43"/>
  <c r="U19" i="43"/>
  <c r="J8" i="44" s="1"/>
  <c r="AH22" i="43"/>
  <c r="AC43" i="43"/>
  <c r="R10" i="44" s="1"/>
  <c r="Y43" i="43"/>
  <c r="N10" i="44" s="1"/>
  <c r="AH46" i="43"/>
  <c r="AI46" i="43" s="1"/>
  <c r="AH47" i="43"/>
  <c r="AH49" i="43"/>
  <c r="AH50" i="43"/>
  <c r="AH52" i="43"/>
  <c r="AI52" i="43" s="1"/>
  <c r="AH53" i="43"/>
  <c r="AH54" i="43"/>
  <c r="AG67" i="43"/>
  <c r="V12" i="44" s="1"/>
  <c r="AH82" i="43"/>
  <c r="AI82" i="43" s="1"/>
  <c r="U91" i="43"/>
  <c r="J14" i="44" s="1"/>
  <c r="AH84" i="43"/>
  <c r="AH85" i="43"/>
  <c r="AH102" i="43"/>
  <c r="AI102" i="43" s="1"/>
  <c r="AG115" i="43"/>
  <c r="V16" i="44" s="1"/>
  <c r="AH122" i="43"/>
  <c r="AH125" i="43"/>
  <c r="AH126" i="43"/>
  <c r="AI126" i="43" s="1"/>
  <c r="AH158" i="43"/>
  <c r="AH160" i="43"/>
  <c r="AI160" i="43" s="1"/>
  <c r="AH161" i="43"/>
  <c r="AH162" i="43"/>
  <c r="AI162" i="43" s="1"/>
  <c r="AG175" i="43"/>
  <c r="V21" i="44" s="1"/>
  <c r="AH178" i="43"/>
  <c r="AH181" i="43"/>
  <c r="AH182" i="43"/>
  <c r="AH184" i="43"/>
  <c r="AI184" i="43" s="1"/>
  <c r="AG43" i="43"/>
  <c r="V10" i="44" s="1"/>
  <c r="AH10" i="43"/>
  <c r="AI10" i="43" s="1"/>
  <c r="AH25" i="43"/>
  <c r="AI25" i="43" s="1"/>
  <c r="AH30" i="43"/>
  <c r="AH60" i="43"/>
  <c r="AH63" i="43"/>
  <c r="Y91" i="43"/>
  <c r="N14" i="44" s="1"/>
  <c r="AH90" i="43"/>
  <c r="AI90" i="43" s="1"/>
  <c r="AH107" i="43"/>
  <c r="AH111" i="43"/>
  <c r="AH114" i="43"/>
  <c r="AI114" i="43" s="1"/>
  <c r="AH141" i="43"/>
  <c r="AH143" i="43"/>
  <c r="AI143" i="43" s="1"/>
  <c r="U175" i="43"/>
  <c r="J21" i="44" s="1"/>
  <c r="AH170" i="43"/>
  <c r="AI170" i="43" s="1"/>
  <c r="M8" i="44"/>
  <c r="M24" i="44" s="1"/>
  <c r="AG19" i="43"/>
  <c r="AH14" i="43"/>
  <c r="AI14" i="43" s="1"/>
  <c r="AH17" i="43"/>
  <c r="AF191" i="43"/>
  <c r="AH36" i="43"/>
  <c r="AH38" i="43"/>
  <c r="AI38" i="43" s="1"/>
  <c r="AH39" i="43"/>
  <c r="AI39" i="43" s="1"/>
  <c r="AH40" i="43"/>
  <c r="AH41" i="43"/>
  <c r="AH70" i="43"/>
  <c r="AH73" i="43"/>
  <c r="AH74" i="43"/>
  <c r="AH76" i="43"/>
  <c r="AI76" i="43" s="1"/>
  <c r="AH77" i="43"/>
  <c r="AH78" i="43"/>
  <c r="AI78" i="43" s="1"/>
  <c r="AG91" i="43"/>
  <c r="V14" i="44" s="1"/>
  <c r="Y103" i="43"/>
  <c r="N15" i="44" s="1"/>
  <c r="AH94" i="43"/>
  <c r="AH96" i="43"/>
  <c r="AI96" i="43" s="1"/>
  <c r="AH97" i="43"/>
  <c r="AH98" i="43"/>
  <c r="AI98" i="43" s="1"/>
  <c r="AH99" i="43"/>
  <c r="AH118" i="43"/>
  <c r="AH120" i="43"/>
  <c r="AI120" i="43" s="1"/>
  <c r="AC151" i="43"/>
  <c r="R19" i="44" s="1"/>
  <c r="Y151" i="43"/>
  <c r="N19" i="44" s="1"/>
  <c r="AH154" i="43"/>
  <c r="AH155" i="43"/>
  <c r="U187" i="43"/>
  <c r="J22" i="44" s="1"/>
  <c r="AH177" i="43"/>
  <c r="AG190" i="43"/>
  <c r="V23" i="44" s="1"/>
  <c r="N191" i="43"/>
  <c r="I24" i="44"/>
  <c r="U190" i="43"/>
  <c r="J23" i="44" s="1"/>
  <c r="P24" i="46"/>
  <c r="U8" i="46"/>
  <c r="U24" i="46" s="1"/>
  <c r="T24" i="46"/>
  <c r="AH39" i="45"/>
  <c r="AH40" i="45"/>
  <c r="Y67" i="45"/>
  <c r="N12" i="46" s="1"/>
  <c r="AH108" i="45"/>
  <c r="AI108" i="45" s="1"/>
  <c r="AH111" i="45"/>
  <c r="AH114" i="45"/>
  <c r="AI114" i="45" s="1"/>
  <c r="AC127" i="45"/>
  <c r="R17" i="46" s="1"/>
  <c r="AH141" i="45"/>
  <c r="AH144" i="45"/>
  <c r="AH147" i="45"/>
  <c r="AH149" i="45"/>
  <c r="AI149" i="45" s="1"/>
  <c r="AH178" i="45"/>
  <c r="AH181" i="45"/>
  <c r="AH184" i="45"/>
  <c r="AI184" i="45" s="1"/>
  <c r="AH186" i="45"/>
  <c r="AI186" i="45" s="1"/>
  <c r="D24" i="46"/>
  <c r="H24" i="46"/>
  <c r="X191" i="45"/>
  <c r="AH24" i="45"/>
  <c r="AI24" i="45" s="1"/>
  <c r="AH33" i="45"/>
  <c r="AI33" i="45" s="1"/>
  <c r="U43" i="45"/>
  <c r="J10" i="46" s="1"/>
  <c r="AH35" i="45"/>
  <c r="AG43" i="45"/>
  <c r="V10" i="46" s="1"/>
  <c r="U67" i="45"/>
  <c r="J12" i="46" s="1"/>
  <c r="AH60" i="45"/>
  <c r="AH62" i="45"/>
  <c r="AI62" i="45" s="1"/>
  <c r="AH82" i="45"/>
  <c r="AI82" i="45" s="1"/>
  <c r="U91" i="45"/>
  <c r="J14" i="46" s="1"/>
  <c r="AH84" i="45"/>
  <c r="AH85" i="45"/>
  <c r="T191" i="45"/>
  <c r="AH106" i="45"/>
  <c r="AI106" i="45" s="1"/>
  <c r="U115" i="45"/>
  <c r="J16" i="46" s="1"/>
  <c r="AH107" i="45"/>
  <c r="AG115" i="45"/>
  <c r="V16" i="46" s="1"/>
  <c r="AH122" i="45"/>
  <c r="AH125" i="45"/>
  <c r="AH126" i="45"/>
  <c r="AG151" i="45"/>
  <c r="V19" i="46" s="1"/>
  <c r="Y175" i="45"/>
  <c r="N21" i="46" s="1"/>
  <c r="AH172" i="45"/>
  <c r="AC43" i="45"/>
  <c r="R10" i="46" s="1"/>
  <c r="Y151" i="45"/>
  <c r="N19" i="46" s="1"/>
  <c r="N191" i="45"/>
  <c r="AH36" i="45"/>
  <c r="AH38" i="45"/>
  <c r="AI38" i="45" s="1"/>
  <c r="AH41" i="45"/>
  <c r="AI41" i="45" s="1"/>
  <c r="AG55" i="45"/>
  <c r="V11" i="46" s="1"/>
  <c r="AH64" i="45"/>
  <c r="Y91" i="45"/>
  <c r="N14" i="46" s="1"/>
  <c r="AH88" i="45"/>
  <c r="AI88" i="45" s="1"/>
  <c r="AH90" i="45"/>
  <c r="AI90" i="45" s="1"/>
  <c r="AH112" i="45"/>
  <c r="U139" i="45"/>
  <c r="J18" i="46" s="1"/>
  <c r="U151" i="45"/>
  <c r="J19" i="46" s="1"/>
  <c r="AH146" i="45"/>
  <c r="AI146" i="45" s="1"/>
  <c r="AH148" i="45"/>
  <c r="AC175" i="45"/>
  <c r="R21" i="46" s="1"/>
  <c r="AH182" i="45"/>
  <c r="AI182" i="45" s="1"/>
  <c r="AH185" i="45"/>
  <c r="AI185" i="45" s="1"/>
  <c r="AH10" i="45"/>
  <c r="AH14" i="45"/>
  <c r="L24" i="46"/>
  <c r="AH22" i="45"/>
  <c r="AI22" i="45" s="1"/>
  <c r="AH23" i="45"/>
  <c r="AH25" i="45"/>
  <c r="AH26" i="45"/>
  <c r="AI26" i="45" s="1"/>
  <c r="AH27" i="45"/>
  <c r="AH28" i="45"/>
  <c r="AH29" i="45"/>
  <c r="AH30" i="45"/>
  <c r="AI30" i="45" s="1"/>
  <c r="AH50" i="45"/>
  <c r="AH52" i="45"/>
  <c r="AI52" i="45" s="1"/>
  <c r="AH53" i="45"/>
  <c r="AH54" i="45"/>
  <c r="AI54" i="45" s="1"/>
  <c r="AG67" i="45"/>
  <c r="V12" i="46" s="1"/>
  <c r="AH70" i="45"/>
  <c r="AH73" i="45"/>
  <c r="AH74" i="45"/>
  <c r="AI74" i="45" s="1"/>
  <c r="AH76" i="45"/>
  <c r="AI76" i="45" s="1"/>
  <c r="AH77" i="45"/>
  <c r="AH78" i="45"/>
  <c r="AG91" i="45"/>
  <c r="V14" i="46" s="1"/>
  <c r="AH94" i="45"/>
  <c r="AH96" i="45"/>
  <c r="AI96" i="45" s="1"/>
  <c r="AH97" i="45"/>
  <c r="AH98" i="45"/>
  <c r="AI98" i="45" s="1"/>
  <c r="AH99" i="45"/>
  <c r="AI99" i="45" s="1"/>
  <c r="AH101" i="45"/>
  <c r="AH102" i="45"/>
  <c r="AH118" i="45"/>
  <c r="AI118" i="45" s="1"/>
  <c r="AH120" i="45"/>
  <c r="AI120" i="45" s="1"/>
  <c r="AC151" i="45"/>
  <c r="R19" i="46" s="1"/>
  <c r="U175" i="45"/>
  <c r="J21" i="46" s="1"/>
  <c r="AH168" i="45"/>
  <c r="AI168" i="45" s="1"/>
  <c r="AH170" i="45"/>
  <c r="AI170" i="45" s="1"/>
  <c r="AG190" i="45"/>
  <c r="V23" i="46" s="1"/>
  <c r="M24" i="46"/>
  <c r="U190" i="45"/>
  <c r="J23" i="46" s="1"/>
  <c r="R10" i="94"/>
  <c r="U19" i="93"/>
  <c r="J8" i="94" s="1"/>
  <c r="AH13" i="93"/>
  <c r="AH15" i="93"/>
  <c r="AI15" i="93" s="1"/>
  <c r="AH16" i="93"/>
  <c r="AH18" i="93"/>
  <c r="AI18" i="93" s="1"/>
  <c r="AG175" i="93"/>
  <c r="M14" i="94"/>
  <c r="B20" i="94"/>
  <c r="J20" i="94"/>
  <c r="F22" i="94"/>
  <c r="U22" i="94"/>
  <c r="Y43" i="93"/>
  <c r="N10" i="94" s="1"/>
  <c r="Y67" i="93"/>
  <c r="AH70" i="93"/>
  <c r="AI70" i="93" s="1"/>
  <c r="AH71" i="93"/>
  <c r="AH73" i="93"/>
  <c r="AH74" i="93"/>
  <c r="AH118" i="93"/>
  <c r="AI118" i="93" s="1"/>
  <c r="X19" i="94" s="1"/>
  <c r="AH120" i="93"/>
  <c r="AI120" i="93" s="1"/>
  <c r="AH122" i="93"/>
  <c r="AI122" i="93" s="1"/>
  <c r="AH123" i="93"/>
  <c r="AH125" i="93"/>
  <c r="AH126" i="93"/>
  <c r="AH142" i="93"/>
  <c r="AI142" i="93" s="1"/>
  <c r="AH143" i="93"/>
  <c r="AH144" i="93"/>
  <c r="AH146" i="93"/>
  <c r="AH147" i="93"/>
  <c r="AH148" i="93"/>
  <c r="F9" i="94"/>
  <c r="F11" i="94"/>
  <c r="E13" i="94"/>
  <c r="F14" i="94"/>
  <c r="M15" i="94"/>
  <c r="F17" i="94"/>
  <c r="U18" i="94"/>
  <c r="U19" i="94"/>
  <c r="U20" i="94"/>
  <c r="E22" i="94"/>
  <c r="Q22" i="94"/>
  <c r="AH57" i="93"/>
  <c r="U67" i="93"/>
  <c r="AH60" i="93"/>
  <c r="AH62" i="93"/>
  <c r="AI62" i="93" s="1"/>
  <c r="AH64" i="93"/>
  <c r="AI64" i="93" s="1"/>
  <c r="AH65" i="93"/>
  <c r="AH108" i="93"/>
  <c r="AI108" i="93" s="1"/>
  <c r="AH109" i="93"/>
  <c r="AH111" i="93"/>
  <c r="AI111" i="93" s="1"/>
  <c r="AH112" i="93"/>
  <c r="AH178" i="93"/>
  <c r="AI178" i="93" s="1"/>
  <c r="AH182" i="93"/>
  <c r="AH183" i="93"/>
  <c r="AH185" i="93"/>
  <c r="AH186" i="93"/>
  <c r="E11" i="94"/>
  <c r="E17" i="94"/>
  <c r="M18" i="94"/>
  <c r="B22" i="94"/>
  <c r="M22" i="94"/>
  <c r="AH22" i="93"/>
  <c r="AI22" i="93" s="1"/>
  <c r="AH27" i="93"/>
  <c r="AH29" i="93"/>
  <c r="AH30" i="93"/>
  <c r="AG43" i="93"/>
  <c r="AH46" i="93"/>
  <c r="AH48" i="93"/>
  <c r="AI48" i="93" s="1"/>
  <c r="AH49" i="93"/>
  <c r="AH50" i="93"/>
  <c r="AH51" i="93"/>
  <c r="AI51" i="93" s="1"/>
  <c r="AH53" i="93"/>
  <c r="AH94" i="93"/>
  <c r="AH97" i="93"/>
  <c r="AI97" i="93" s="1"/>
  <c r="AH98" i="93"/>
  <c r="AH100" i="93"/>
  <c r="AI100" i="93" s="1"/>
  <c r="AH101" i="93"/>
  <c r="AH102" i="93"/>
  <c r="AG115" i="93"/>
  <c r="AH169" i="93"/>
  <c r="AH171" i="93"/>
  <c r="AH172" i="93"/>
  <c r="AI172" i="93" s="1"/>
  <c r="AH174" i="93"/>
  <c r="AI174" i="93" s="1"/>
  <c r="F16" i="94"/>
  <c r="E18" i="94"/>
  <c r="E19" i="94"/>
  <c r="M20" i="94"/>
  <c r="M21" i="94"/>
  <c r="I22" i="94"/>
  <c r="M23" i="94"/>
  <c r="AG190" i="93"/>
  <c r="E23" i="94"/>
  <c r="AC190" i="93"/>
  <c r="R23" i="94" s="1"/>
  <c r="B23" i="94"/>
  <c r="Y190" i="93"/>
  <c r="N23" i="94" s="1"/>
  <c r="U23" i="94"/>
  <c r="AH57" i="91"/>
  <c r="AI57" i="91" s="1"/>
  <c r="AH59" i="91"/>
  <c r="AH60" i="91"/>
  <c r="AH62" i="91"/>
  <c r="AH63" i="91"/>
  <c r="AI63" i="91" s="1"/>
  <c r="AH65" i="91"/>
  <c r="AI65" i="91" s="1"/>
  <c r="AH66" i="91"/>
  <c r="AG79" i="91"/>
  <c r="V13" i="92" s="1"/>
  <c r="AC115" i="91"/>
  <c r="R16" i="92" s="1"/>
  <c r="U175" i="91"/>
  <c r="J21" i="92" s="1"/>
  <c r="AH10" i="91"/>
  <c r="U19" i="91"/>
  <c r="AH13" i="91"/>
  <c r="AI13" i="91" s="1"/>
  <c r="AH15" i="91"/>
  <c r="AH16" i="91"/>
  <c r="AH18" i="91"/>
  <c r="AH48" i="91"/>
  <c r="AH49" i="91"/>
  <c r="AI49" i="91" s="1"/>
  <c r="AH50" i="91"/>
  <c r="AH52" i="91"/>
  <c r="AH53" i="91"/>
  <c r="AG67" i="91"/>
  <c r="V12" i="92" s="1"/>
  <c r="Y91" i="91"/>
  <c r="N14" i="92" s="1"/>
  <c r="AH132" i="91"/>
  <c r="AH134" i="91"/>
  <c r="AI134" i="91" s="1"/>
  <c r="AH135" i="91"/>
  <c r="AI135" i="91" s="1"/>
  <c r="AH137" i="91"/>
  <c r="AI137" i="91" s="1"/>
  <c r="AH155" i="91"/>
  <c r="AI155" i="91" s="1"/>
  <c r="AH156" i="91"/>
  <c r="AH157" i="91"/>
  <c r="AH160" i="91"/>
  <c r="AH161" i="91"/>
  <c r="AG175" i="91"/>
  <c r="V21" i="92" s="1"/>
  <c r="AG19" i="91"/>
  <c r="AH144" i="91"/>
  <c r="AH146" i="91"/>
  <c r="AH147" i="91"/>
  <c r="AI147" i="91" s="1"/>
  <c r="AH149" i="91"/>
  <c r="AI149" i="91" s="1"/>
  <c r="AH181" i="91"/>
  <c r="AH183" i="91"/>
  <c r="AI183" i="91" s="1"/>
  <c r="AH186" i="91"/>
  <c r="AI186" i="91" s="1"/>
  <c r="AH22" i="91"/>
  <c r="AI22" i="91" s="1"/>
  <c r="AH24" i="91"/>
  <c r="AH25" i="91"/>
  <c r="AH27" i="91"/>
  <c r="AI27" i="91" s="1"/>
  <c r="AH29" i="91"/>
  <c r="AH30" i="91"/>
  <c r="Y67" i="91"/>
  <c r="N12" i="92" s="1"/>
  <c r="AH71" i="91"/>
  <c r="AI71" i="91" s="1"/>
  <c r="AH72" i="91"/>
  <c r="AH73" i="91"/>
  <c r="AH76" i="91"/>
  <c r="AH77" i="91"/>
  <c r="AI77" i="91" s="1"/>
  <c r="AG91" i="91"/>
  <c r="V14" i="92" s="1"/>
  <c r="AH94" i="91"/>
  <c r="AH96" i="91"/>
  <c r="AH97" i="91"/>
  <c r="AH99" i="91"/>
  <c r="AI99" i="91" s="1"/>
  <c r="AH102" i="91"/>
  <c r="Y175" i="91"/>
  <c r="N21" i="92" s="1"/>
  <c r="L24" i="92"/>
  <c r="D24" i="92"/>
  <c r="AH190" i="91"/>
  <c r="AI190" i="91" s="1"/>
  <c r="Y103" i="89"/>
  <c r="N15" i="90" s="1"/>
  <c r="Y31" i="89"/>
  <c r="N9" i="90" s="1"/>
  <c r="AH34" i="89"/>
  <c r="AI34" i="89" s="1"/>
  <c r="AH39" i="89"/>
  <c r="AH42" i="89"/>
  <c r="AI42" i="89" s="1"/>
  <c r="AG55" i="89"/>
  <c r="V11" i="90" s="1"/>
  <c r="AH117" i="89"/>
  <c r="AH120" i="89"/>
  <c r="AI120" i="89" s="1"/>
  <c r="AH122" i="89"/>
  <c r="AI122" i="89" s="1"/>
  <c r="AH141" i="89"/>
  <c r="AI141" i="89" s="1"/>
  <c r="U151" i="89"/>
  <c r="J19" i="90" s="1"/>
  <c r="AH146" i="89"/>
  <c r="AI146" i="89" s="1"/>
  <c r="U31" i="89"/>
  <c r="J9" i="90" s="1"/>
  <c r="AH24" i="89"/>
  <c r="AH25" i="89"/>
  <c r="AI25" i="89" s="1"/>
  <c r="AH28" i="89"/>
  <c r="AI28" i="89" s="1"/>
  <c r="AH29" i="89"/>
  <c r="AI29" i="89" s="1"/>
  <c r="AH30" i="89"/>
  <c r="AI30" i="89" s="1"/>
  <c r="AH82" i="89"/>
  <c r="AI82" i="89" s="1"/>
  <c r="AH85" i="89"/>
  <c r="AI85" i="89" s="1"/>
  <c r="AH86" i="89"/>
  <c r="AH87" i="89"/>
  <c r="AH90" i="89"/>
  <c r="AI90" i="89" s="1"/>
  <c r="AG103" i="89"/>
  <c r="V15" i="90" s="1"/>
  <c r="AH109" i="89"/>
  <c r="AI109" i="89" s="1"/>
  <c r="AH110" i="89"/>
  <c r="AH113" i="89"/>
  <c r="AI113" i="89" s="1"/>
  <c r="AH114" i="89"/>
  <c r="AI114" i="89" s="1"/>
  <c r="AH178" i="89"/>
  <c r="AI178" i="89" s="1"/>
  <c r="AH179" i="89"/>
  <c r="AI179" i="89" s="1"/>
  <c r="AH181" i="89"/>
  <c r="AH182" i="89"/>
  <c r="AH184" i="89"/>
  <c r="AI184" i="89" s="1"/>
  <c r="AH185" i="89"/>
  <c r="AH186" i="89"/>
  <c r="AI186" i="89" s="1"/>
  <c r="Y127" i="89"/>
  <c r="N17" i="90" s="1"/>
  <c r="Y151" i="89"/>
  <c r="N19" i="90" s="1"/>
  <c r="AH35" i="89"/>
  <c r="AI35" i="89" s="1"/>
  <c r="AH38" i="89"/>
  <c r="AI38" i="89" s="1"/>
  <c r="AH40" i="89"/>
  <c r="AI40" i="89" s="1"/>
  <c r="AH95" i="89"/>
  <c r="AI95" i="89" s="1"/>
  <c r="AH99" i="89"/>
  <c r="AH118" i="89"/>
  <c r="AI118" i="89" s="1"/>
  <c r="AH124" i="89"/>
  <c r="AH143" i="89"/>
  <c r="AI143" i="89" s="1"/>
  <c r="AH149" i="89"/>
  <c r="AH10" i="89"/>
  <c r="AI10" i="89" s="1"/>
  <c r="AH13" i="89"/>
  <c r="AI13" i="89" s="1"/>
  <c r="AH14" i="89"/>
  <c r="AI14" i="89" s="1"/>
  <c r="AH17" i="89"/>
  <c r="AH70" i="89"/>
  <c r="AI70" i="89" s="1"/>
  <c r="AH72" i="89"/>
  <c r="AH75" i="89"/>
  <c r="AI75" i="89" s="1"/>
  <c r="AH76" i="89"/>
  <c r="AI76" i="89" s="1"/>
  <c r="AH77" i="89"/>
  <c r="AI77" i="89" s="1"/>
  <c r="AC151" i="89"/>
  <c r="R19" i="90" s="1"/>
  <c r="AH168" i="89"/>
  <c r="AI168" i="89" s="1"/>
  <c r="AH170" i="89"/>
  <c r="AI170" i="89" s="1"/>
  <c r="AH171" i="89"/>
  <c r="AH172" i="89"/>
  <c r="W194" i="89"/>
  <c r="Y43" i="87"/>
  <c r="N10" i="88" s="1"/>
  <c r="U43" i="87"/>
  <c r="J10" i="88" s="1"/>
  <c r="AH38" i="87"/>
  <c r="AI38" i="87" s="1"/>
  <c r="AH40" i="87"/>
  <c r="AH42" i="87"/>
  <c r="AI42" i="87" s="1"/>
  <c r="AH108" i="87"/>
  <c r="U115" i="87"/>
  <c r="J16" i="88" s="1"/>
  <c r="AH171" i="87"/>
  <c r="AH25" i="87"/>
  <c r="AH26" i="87"/>
  <c r="AH29" i="87"/>
  <c r="AI29" i="87" s="1"/>
  <c r="AH94" i="87"/>
  <c r="AH95" i="87"/>
  <c r="AI95" i="87" s="1"/>
  <c r="AH97" i="87"/>
  <c r="AH98" i="87"/>
  <c r="AI98" i="87" s="1"/>
  <c r="AH99" i="87"/>
  <c r="AH102" i="87"/>
  <c r="AG115" i="87"/>
  <c r="V16" i="88" s="1"/>
  <c r="AH130" i="87"/>
  <c r="AI130" i="87" s="1"/>
  <c r="AH131" i="87"/>
  <c r="AH132" i="87"/>
  <c r="AI132" i="87" s="1"/>
  <c r="AH136" i="87"/>
  <c r="AH137" i="87"/>
  <c r="Y151" i="87"/>
  <c r="N19" i="88" s="1"/>
  <c r="AH154" i="87"/>
  <c r="AI154" i="87" s="1"/>
  <c r="AH156" i="87"/>
  <c r="AI156" i="87" s="1"/>
  <c r="AH158" i="87"/>
  <c r="AH161" i="87"/>
  <c r="AH162" i="87"/>
  <c r="AG175" i="87"/>
  <c r="V21" i="88" s="1"/>
  <c r="AH178" i="87"/>
  <c r="AH181" i="87"/>
  <c r="AH184" i="87"/>
  <c r="AH185" i="87"/>
  <c r="AI185" i="87" s="1"/>
  <c r="AH186" i="87"/>
  <c r="AG19" i="87"/>
  <c r="AH36" i="87"/>
  <c r="AH37" i="87"/>
  <c r="AH41" i="87"/>
  <c r="AH107" i="87"/>
  <c r="AH167" i="87"/>
  <c r="AH172" i="87"/>
  <c r="U67" i="87"/>
  <c r="J12" i="88" s="1"/>
  <c r="AH63" i="87"/>
  <c r="AH64" i="87"/>
  <c r="AI64" i="87" s="1"/>
  <c r="AH84" i="87"/>
  <c r="AH85" i="87"/>
  <c r="AH87" i="87"/>
  <c r="AH88" i="87"/>
  <c r="AI88" i="87" s="1"/>
  <c r="AH89" i="87"/>
  <c r="AH121" i="87"/>
  <c r="AH122" i="87"/>
  <c r="AH125" i="87"/>
  <c r="AH141" i="87"/>
  <c r="AH142" i="87"/>
  <c r="AI142" i="87" s="1"/>
  <c r="U151" i="87"/>
  <c r="J19" i="88" s="1"/>
  <c r="AH144" i="87"/>
  <c r="AI144" i="87" s="1"/>
  <c r="AH148" i="87"/>
  <c r="L24" i="88"/>
  <c r="AD191" i="87"/>
  <c r="K24" i="86"/>
  <c r="AC79" i="85"/>
  <c r="R13" i="86" s="1"/>
  <c r="AG19" i="85"/>
  <c r="AH37" i="85"/>
  <c r="AH40" i="85"/>
  <c r="AH41" i="85"/>
  <c r="AI41" i="85" s="1"/>
  <c r="AH42" i="85"/>
  <c r="AH108" i="85"/>
  <c r="AH112" i="85"/>
  <c r="AH113" i="85"/>
  <c r="AI113" i="85" s="1"/>
  <c r="AH155" i="85"/>
  <c r="AH158" i="85"/>
  <c r="AI158" i="85" s="1"/>
  <c r="AH162" i="85"/>
  <c r="AG175" i="85"/>
  <c r="V21" i="86" s="1"/>
  <c r="M191" i="85"/>
  <c r="S24" i="86"/>
  <c r="AH70" i="85"/>
  <c r="U79" i="85"/>
  <c r="J13" i="86" s="1"/>
  <c r="AH72" i="85"/>
  <c r="AH75" i="85"/>
  <c r="AH76" i="85"/>
  <c r="AH77" i="85"/>
  <c r="AI77" i="85" s="1"/>
  <c r="AH78" i="85"/>
  <c r="AH95" i="85"/>
  <c r="AH98" i="85"/>
  <c r="AH102" i="85"/>
  <c r="AH129" i="85"/>
  <c r="AH130" i="85"/>
  <c r="AI130" i="85" s="1"/>
  <c r="AH133" i="85"/>
  <c r="AH134" i="85"/>
  <c r="AH135" i="85"/>
  <c r="AI135" i="85" s="1"/>
  <c r="AH136" i="85"/>
  <c r="U139" i="85"/>
  <c r="J18" i="86" s="1"/>
  <c r="AH143" i="85"/>
  <c r="AI143" i="85" s="1"/>
  <c r="AH144" i="85"/>
  <c r="AH145" i="85"/>
  <c r="AH147" i="85"/>
  <c r="AI147" i="85" s="1"/>
  <c r="AH149" i="85"/>
  <c r="AH150" i="85"/>
  <c r="U55" i="85"/>
  <c r="J11" i="86" s="1"/>
  <c r="U127" i="85"/>
  <c r="J17" i="86" s="1"/>
  <c r="AC139" i="85"/>
  <c r="R18" i="86" s="1"/>
  <c r="AH23" i="85"/>
  <c r="AH25" i="85"/>
  <c r="AI25" i="85" s="1"/>
  <c r="AH26" i="85"/>
  <c r="U31" i="85"/>
  <c r="J9" i="86" s="1"/>
  <c r="AH29" i="85"/>
  <c r="AI29" i="85" s="1"/>
  <c r="Y55" i="85"/>
  <c r="N11" i="86" s="1"/>
  <c r="AH60" i="85"/>
  <c r="AH61" i="85"/>
  <c r="AI61" i="85" s="1"/>
  <c r="AH64" i="85"/>
  <c r="AH82" i="85"/>
  <c r="AI82" i="85" s="1"/>
  <c r="AH83" i="85"/>
  <c r="AI83" i="85" s="1"/>
  <c r="AH84" i="85"/>
  <c r="AI84" i="85" s="1"/>
  <c r="AH85" i="85"/>
  <c r="AH87" i="85"/>
  <c r="AI87" i="85" s="1"/>
  <c r="AH89" i="85"/>
  <c r="AH90" i="85"/>
  <c r="AG139" i="85"/>
  <c r="V18" i="86" s="1"/>
  <c r="AH177" i="85"/>
  <c r="AI177" i="85" s="1"/>
  <c r="U187" i="85"/>
  <c r="J22" i="86" s="1"/>
  <c r="AH180" i="85"/>
  <c r="AH182" i="85"/>
  <c r="AH183" i="85"/>
  <c r="AH184" i="85"/>
  <c r="AH185" i="85"/>
  <c r="AI185" i="85" s="1"/>
  <c r="M24" i="86"/>
  <c r="Z191" i="85"/>
  <c r="Y43" i="82"/>
  <c r="N10" i="83" s="1"/>
  <c r="AG67" i="82"/>
  <c r="V12" i="83" s="1"/>
  <c r="U115" i="82"/>
  <c r="J16" i="83" s="1"/>
  <c r="Y127" i="82"/>
  <c r="N17" i="83" s="1"/>
  <c r="AH34" i="82"/>
  <c r="AH35" i="82"/>
  <c r="AI35" i="82" s="1"/>
  <c r="AH37" i="82"/>
  <c r="AI37" i="82" s="1"/>
  <c r="AH38" i="82"/>
  <c r="AH39" i="82"/>
  <c r="AH41" i="82"/>
  <c r="AH42" i="82"/>
  <c r="AI42" i="82" s="1"/>
  <c r="AC67" i="82"/>
  <c r="R12" i="83" s="1"/>
  <c r="Y91" i="82"/>
  <c r="N14" i="83" s="1"/>
  <c r="AH95" i="82"/>
  <c r="AI95" i="82" s="1"/>
  <c r="AH97" i="82"/>
  <c r="AH98" i="82"/>
  <c r="AH99" i="82"/>
  <c r="AH100" i="82"/>
  <c r="AI100" i="82" s="1"/>
  <c r="AH101" i="82"/>
  <c r="AI101" i="82" s="1"/>
  <c r="AG115" i="82"/>
  <c r="V16" i="83" s="1"/>
  <c r="AH117" i="82"/>
  <c r="U127" i="82"/>
  <c r="J17" i="83" s="1"/>
  <c r="AH120" i="82"/>
  <c r="AI120" i="82" s="1"/>
  <c r="AH121" i="82"/>
  <c r="AI121" i="82" s="1"/>
  <c r="AH124" i="82"/>
  <c r="AH142" i="82"/>
  <c r="AI142" i="82" s="1"/>
  <c r="AH143" i="82"/>
  <c r="AI143" i="82" s="1"/>
  <c r="AH146" i="82"/>
  <c r="AI146" i="82" s="1"/>
  <c r="AH148" i="82"/>
  <c r="AH149" i="82"/>
  <c r="AI149" i="82" s="1"/>
  <c r="AH150" i="82"/>
  <c r="AI150" i="82" s="1"/>
  <c r="Y19" i="82"/>
  <c r="AH23" i="82"/>
  <c r="AI23" i="82" s="1"/>
  <c r="AH25" i="82"/>
  <c r="AH27" i="82"/>
  <c r="AI27" i="82" s="1"/>
  <c r="AH28" i="82"/>
  <c r="AH29" i="82"/>
  <c r="Y67" i="82"/>
  <c r="N12" i="83" s="1"/>
  <c r="AH71" i="82"/>
  <c r="AH72" i="82"/>
  <c r="AH73" i="82"/>
  <c r="AH75" i="82"/>
  <c r="AI75" i="82" s="1"/>
  <c r="AH77" i="82"/>
  <c r="AI77" i="82" s="1"/>
  <c r="AH83" i="82"/>
  <c r="AH84" i="82"/>
  <c r="AH85" i="82"/>
  <c r="AI85" i="82" s="1"/>
  <c r="AH86" i="82"/>
  <c r="AI86" i="82" s="1"/>
  <c r="AH87" i="82"/>
  <c r="AI87" i="82" s="1"/>
  <c r="AH90" i="82"/>
  <c r="AG127" i="82"/>
  <c r="V17" i="83" s="1"/>
  <c r="AG151" i="82"/>
  <c r="V19" i="83" s="1"/>
  <c r="Y175" i="82"/>
  <c r="N21" i="83" s="1"/>
  <c r="AH180" i="82"/>
  <c r="AH181" i="82"/>
  <c r="AI181" i="82" s="1"/>
  <c r="AH184" i="82"/>
  <c r="AI184" i="82" s="1"/>
  <c r="AH9" i="82"/>
  <c r="AI9" i="82" s="1"/>
  <c r="AH11" i="82"/>
  <c r="AH13" i="82"/>
  <c r="AI13" i="82" s="1"/>
  <c r="AH14" i="82"/>
  <c r="AI14" i="82" s="1"/>
  <c r="AH15" i="82"/>
  <c r="AI15" i="82" s="1"/>
  <c r="AH18" i="82"/>
  <c r="AH58" i="82"/>
  <c r="AI58" i="82" s="1"/>
  <c r="AH59" i="82"/>
  <c r="AI59" i="82" s="1"/>
  <c r="AH62" i="82"/>
  <c r="AI62" i="82" s="1"/>
  <c r="AH63" i="82"/>
  <c r="AH65" i="82"/>
  <c r="AI65" i="82" s="1"/>
  <c r="Y115" i="82"/>
  <c r="N16" i="83" s="1"/>
  <c r="AC127" i="82"/>
  <c r="R17" i="83" s="1"/>
  <c r="AH170" i="82"/>
  <c r="AH171" i="82"/>
  <c r="AI171" i="82" s="1"/>
  <c r="AH174" i="82"/>
  <c r="AI174" i="82" s="1"/>
  <c r="AC190" i="82"/>
  <c r="R23" i="83" s="1"/>
  <c r="AF191" i="82"/>
  <c r="AG190" i="82"/>
  <c r="V23" i="83" s="1"/>
  <c r="R191" i="80"/>
  <c r="K191" i="80"/>
  <c r="AH11" i="80"/>
  <c r="AI11" i="80" s="1"/>
  <c r="AH15" i="80"/>
  <c r="AI15" i="80" s="1"/>
  <c r="AH18" i="80"/>
  <c r="AH58" i="80"/>
  <c r="AH60" i="80"/>
  <c r="AI60" i="80" s="1"/>
  <c r="AH63" i="80"/>
  <c r="AI63" i="80" s="1"/>
  <c r="AH107" i="80"/>
  <c r="AH110" i="80"/>
  <c r="AH111" i="80"/>
  <c r="AI111" i="80" s="1"/>
  <c r="AH178" i="80"/>
  <c r="AI178" i="80" s="1"/>
  <c r="AH180" i="80"/>
  <c r="AI180" i="80" s="1"/>
  <c r="AH182" i="80"/>
  <c r="AH186" i="80"/>
  <c r="AI186" i="80" s="1"/>
  <c r="T24" i="81"/>
  <c r="AH46" i="80"/>
  <c r="AH47" i="80"/>
  <c r="AH48" i="80"/>
  <c r="AI48" i="80" s="1"/>
  <c r="AH50" i="80"/>
  <c r="AH51" i="80"/>
  <c r="AH52" i="80"/>
  <c r="AI52" i="80" s="1"/>
  <c r="AH54" i="80"/>
  <c r="AI54" i="80" s="1"/>
  <c r="AH94" i="80"/>
  <c r="AH95" i="80"/>
  <c r="AH96" i="80"/>
  <c r="AI96" i="80" s="1"/>
  <c r="AH98" i="80"/>
  <c r="AI98" i="80" s="1"/>
  <c r="AH99" i="80"/>
  <c r="AH100" i="80"/>
  <c r="AI100" i="80" s="1"/>
  <c r="AH102" i="80"/>
  <c r="U175" i="80"/>
  <c r="J21" i="81" s="1"/>
  <c r="AH167" i="80"/>
  <c r="AI167" i="80" s="1"/>
  <c r="AH168" i="80"/>
  <c r="AI168" i="80" s="1"/>
  <c r="AH170" i="80"/>
  <c r="AH171" i="80"/>
  <c r="AI171" i="80" s="1"/>
  <c r="AH172" i="80"/>
  <c r="AI172" i="80" s="1"/>
  <c r="AH174" i="80"/>
  <c r="W191" i="80"/>
  <c r="U151" i="80"/>
  <c r="J19" i="81" s="1"/>
  <c r="AH10" i="80"/>
  <c r="AH12" i="80"/>
  <c r="AI12" i="80" s="1"/>
  <c r="AH14" i="80"/>
  <c r="AH16" i="80"/>
  <c r="AI16" i="80" s="1"/>
  <c r="AH59" i="80"/>
  <c r="AI59" i="80" s="1"/>
  <c r="AH62" i="80"/>
  <c r="AH64" i="80"/>
  <c r="AI64" i="80" s="1"/>
  <c r="AH66" i="80"/>
  <c r="AH106" i="80"/>
  <c r="AH108" i="80"/>
  <c r="AI108" i="80" s="1"/>
  <c r="AH112" i="80"/>
  <c r="AI112" i="80" s="1"/>
  <c r="AH114" i="80"/>
  <c r="AI114" i="80" s="1"/>
  <c r="AH179" i="80"/>
  <c r="AH183" i="80"/>
  <c r="AH184" i="80"/>
  <c r="AI184" i="80" s="1"/>
  <c r="AE191" i="80"/>
  <c r="AH34" i="80"/>
  <c r="AH35" i="80"/>
  <c r="AH36" i="80"/>
  <c r="AI36" i="80" s="1"/>
  <c r="AH38" i="80"/>
  <c r="AI38" i="80" s="1"/>
  <c r="AH39" i="80"/>
  <c r="AH40" i="80"/>
  <c r="AI40" i="80" s="1"/>
  <c r="AH42" i="80"/>
  <c r="AH82" i="80"/>
  <c r="AI82" i="80" s="1"/>
  <c r="AH83" i="80"/>
  <c r="AI83" i="80" s="1"/>
  <c r="AH84" i="80"/>
  <c r="AI84" i="80" s="1"/>
  <c r="AH86" i="80"/>
  <c r="AH87" i="80"/>
  <c r="AI87" i="80" s="1"/>
  <c r="AH88" i="80"/>
  <c r="AI88" i="80" s="1"/>
  <c r="AH90" i="80"/>
  <c r="AH130" i="80"/>
  <c r="AH131" i="80"/>
  <c r="AI131" i="80" s="1"/>
  <c r="AH132" i="80"/>
  <c r="AI132" i="80" s="1"/>
  <c r="AH134" i="80"/>
  <c r="AH135" i="80"/>
  <c r="AH136" i="80"/>
  <c r="AI136" i="80" s="1"/>
  <c r="AH138" i="80"/>
  <c r="AI138" i="80" s="1"/>
  <c r="AH154" i="80"/>
  <c r="AH155" i="80"/>
  <c r="AH156" i="80"/>
  <c r="AI156" i="80" s="1"/>
  <c r="AH158" i="80"/>
  <c r="AI158" i="80" s="1"/>
  <c r="AH159" i="80"/>
  <c r="AH160" i="80"/>
  <c r="AI160" i="80" s="1"/>
  <c r="AH162" i="80"/>
  <c r="L24" i="81"/>
  <c r="Q8" i="81"/>
  <c r="Q24" i="81" s="1"/>
  <c r="J23" i="81"/>
  <c r="O191" i="80"/>
  <c r="U24" i="81"/>
  <c r="M191" i="80"/>
  <c r="AA191" i="80"/>
  <c r="J191" i="80"/>
  <c r="D24" i="81"/>
  <c r="H24" i="81"/>
  <c r="X191" i="80"/>
  <c r="S191" i="80"/>
  <c r="I24" i="81"/>
  <c r="M24" i="79"/>
  <c r="AB191" i="78"/>
  <c r="Q24" i="79"/>
  <c r="AH21" i="78"/>
  <c r="AH23" i="78"/>
  <c r="AI23" i="78" s="1"/>
  <c r="AH24" i="78"/>
  <c r="AH25" i="78"/>
  <c r="AI25" i="78" s="1"/>
  <c r="AH27" i="78"/>
  <c r="AH28" i="78"/>
  <c r="AI28" i="78" s="1"/>
  <c r="AH29" i="78"/>
  <c r="AI29" i="78" s="1"/>
  <c r="U31" i="78"/>
  <c r="J9" i="79" s="1"/>
  <c r="AH69" i="78"/>
  <c r="AI69" i="78" s="1"/>
  <c r="AH71" i="78"/>
  <c r="AI71" i="78" s="1"/>
  <c r="AH72" i="78"/>
  <c r="AH73" i="78"/>
  <c r="AI73" i="78" s="1"/>
  <c r="AH75" i="78"/>
  <c r="AH76" i="78"/>
  <c r="AI76" i="78" s="1"/>
  <c r="AH77" i="78"/>
  <c r="AI77" i="78" s="1"/>
  <c r="U79" i="78"/>
  <c r="J13" i="79" s="1"/>
  <c r="AH117" i="78"/>
  <c r="AH119" i="78"/>
  <c r="AH120" i="78"/>
  <c r="AH121" i="78"/>
  <c r="AI121" i="78" s="1"/>
  <c r="AH123" i="78"/>
  <c r="AH124" i="78"/>
  <c r="AI124" i="78" s="1"/>
  <c r="AH125" i="78"/>
  <c r="AI125" i="78" s="1"/>
  <c r="U127" i="78"/>
  <c r="J17" i="79" s="1"/>
  <c r="AH141" i="78"/>
  <c r="AH143" i="78"/>
  <c r="AI143" i="78" s="1"/>
  <c r="AH144" i="78"/>
  <c r="AI144" i="78" s="1"/>
  <c r="AH145" i="78"/>
  <c r="AI145" i="78" s="1"/>
  <c r="AH147" i="78"/>
  <c r="AI147" i="78" s="1"/>
  <c r="AH148" i="78"/>
  <c r="AH149" i="78"/>
  <c r="AI149" i="78" s="1"/>
  <c r="U151" i="78"/>
  <c r="J19" i="79" s="1"/>
  <c r="V191" i="78"/>
  <c r="AH10" i="78"/>
  <c r="AI10" i="78" s="1"/>
  <c r="AH11" i="78"/>
  <c r="AI11" i="78" s="1"/>
  <c r="AH13" i="78"/>
  <c r="AI13" i="78" s="1"/>
  <c r="AH14" i="78"/>
  <c r="AI14" i="78" s="1"/>
  <c r="AH15" i="78"/>
  <c r="AI15" i="78" s="1"/>
  <c r="AH17" i="78"/>
  <c r="AI17" i="78" s="1"/>
  <c r="AH18" i="78"/>
  <c r="U24" i="79"/>
  <c r="AH58" i="78"/>
  <c r="AH59" i="78"/>
  <c r="AI59" i="78" s="1"/>
  <c r="AH61" i="78"/>
  <c r="AI61" i="78" s="1"/>
  <c r="AH62" i="78"/>
  <c r="AI62" i="78" s="1"/>
  <c r="AH63" i="78"/>
  <c r="AI63" i="78" s="1"/>
  <c r="AH65" i="78"/>
  <c r="AI65" i="78" s="1"/>
  <c r="AH66" i="78"/>
  <c r="AI66" i="78" s="1"/>
  <c r="AH106" i="78"/>
  <c r="AH107" i="78"/>
  <c r="AI107" i="78" s="1"/>
  <c r="AH109" i="78"/>
  <c r="AH110" i="78"/>
  <c r="AI110" i="78" s="1"/>
  <c r="AH111" i="78"/>
  <c r="AI111" i="78" s="1"/>
  <c r="AH113" i="78"/>
  <c r="AH114" i="78"/>
  <c r="AI114" i="78" s="1"/>
  <c r="AH178" i="78"/>
  <c r="AH179" i="78"/>
  <c r="AI179" i="78" s="1"/>
  <c r="AH181" i="78"/>
  <c r="AI181" i="78" s="1"/>
  <c r="AH182" i="78"/>
  <c r="AI182" i="78" s="1"/>
  <c r="AH183" i="78"/>
  <c r="AI183" i="78" s="1"/>
  <c r="AH185" i="78"/>
  <c r="AH186" i="78"/>
  <c r="AI186" i="78" s="1"/>
  <c r="T191" i="78"/>
  <c r="AH45" i="78"/>
  <c r="AI45" i="78" s="1"/>
  <c r="AH47" i="78"/>
  <c r="AH48" i="78"/>
  <c r="AH49" i="78"/>
  <c r="AI49" i="78" s="1"/>
  <c r="AH51" i="78"/>
  <c r="AH52" i="78"/>
  <c r="AH53" i="78"/>
  <c r="AI53" i="78" s="1"/>
  <c r="U55" i="78"/>
  <c r="J11" i="79" s="1"/>
  <c r="AH93" i="78"/>
  <c r="AH95" i="78"/>
  <c r="AH96" i="78"/>
  <c r="AI96" i="78" s="1"/>
  <c r="AH97" i="78"/>
  <c r="AI97" i="78" s="1"/>
  <c r="AH99" i="78"/>
  <c r="AI99" i="78" s="1"/>
  <c r="AH100" i="78"/>
  <c r="AH101" i="78"/>
  <c r="AI101" i="78" s="1"/>
  <c r="U103" i="78"/>
  <c r="J15" i="79" s="1"/>
  <c r="AH165" i="78"/>
  <c r="AH167" i="78"/>
  <c r="AH168" i="78"/>
  <c r="AH169" i="78"/>
  <c r="AI169" i="78" s="1"/>
  <c r="AH171" i="78"/>
  <c r="AI171" i="78" s="1"/>
  <c r="AH172" i="78"/>
  <c r="AH173" i="78"/>
  <c r="AI173" i="78" s="1"/>
  <c r="U175" i="78"/>
  <c r="J21" i="79" s="1"/>
  <c r="K191" i="78"/>
  <c r="AD191" i="78"/>
  <c r="C24" i="79"/>
  <c r="G24" i="79"/>
  <c r="L24" i="79"/>
  <c r="AH189" i="78"/>
  <c r="AI189" i="78" s="1"/>
  <c r="U190" i="78"/>
  <c r="J23" i="79" s="1"/>
  <c r="R191" i="78"/>
  <c r="Z191" i="78"/>
  <c r="K24" i="79"/>
  <c r="N191" i="78"/>
  <c r="X191" i="78"/>
  <c r="AF191" i="78"/>
  <c r="AF191" i="76"/>
  <c r="AH153" i="76"/>
  <c r="AI153" i="76" s="1"/>
  <c r="AH154" i="76"/>
  <c r="AH156" i="76"/>
  <c r="AH157" i="76"/>
  <c r="AH158" i="76"/>
  <c r="AI158" i="76" s="1"/>
  <c r="AH160" i="76"/>
  <c r="AI160" i="76" s="1"/>
  <c r="AH161" i="76"/>
  <c r="AH162" i="76"/>
  <c r="AI162" i="76" s="1"/>
  <c r="U8" i="77"/>
  <c r="U24" i="77" s="1"/>
  <c r="Y19" i="76"/>
  <c r="N8" i="77" s="1"/>
  <c r="AH21" i="76"/>
  <c r="U31" i="76"/>
  <c r="J9" i="77" s="1"/>
  <c r="AH24" i="76"/>
  <c r="AH25" i="76"/>
  <c r="AI25" i="76" s="1"/>
  <c r="AH27" i="76"/>
  <c r="AH28" i="76"/>
  <c r="AH29" i="76"/>
  <c r="AI29" i="76" s="1"/>
  <c r="AG43" i="76"/>
  <c r="V10" i="77" s="1"/>
  <c r="AC55" i="76"/>
  <c r="R11" i="77" s="1"/>
  <c r="Y67" i="76"/>
  <c r="N12" i="77" s="1"/>
  <c r="AH69" i="76"/>
  <c r="AI69" i="76" s="1"/>
  <c r="U79" i="76"/>
  <c r="J13" i="77" s="1"/>
  <c r="AH72" i="76"/>
  <c r="AH73" i="76"/>
  <c r="AI73" i="76" s="1"/>
  <c r="AH75" i="76"/>
  <c r="AI75" i="76" s="1"/>
  <c r="AH76" i="76"/>
  <c r="AH77" i="76"/>
  <c r="AI77" i="76" s="1"/>
  <c r="AG91" i="76"/>
  <c r="V14" i="77" s="1"/>
  <c r="AC103" i="76"/>
  <c r="R15" i="77" s="1"/>
  <c r="AH117" i="76"/>
  <c r="AH118" i="76"/>
  <c r="AH120" i="76"/>
  <c r="AH121" i="76"/>
  <c r="AI121" i="76" s="1"/>
  <c r="AH122" i="76"/>
  <c r="AI122" i="76" s="1"/>
  <c r="AH124" i="76"/>
  <c r="AH125" i="76"/>
  <c r="AH126" i="76"/>
  <c r="AI126" i="76" s="1"/>
  <c r="AH142" i="76"/>
  <c r="AI142" i="76" s="1"/>
  <c r="AH144" i="76"/>
  <c r="AH145" i="76"/>
  <c r="AH146" i="76"/>
  <c r="AI146" i="76" s="1"/>
  <c r="AH148" i="76"/>
  <c r="AI148" i="76" s="1"/>
  <c r="AH149" i="76"/>
  <c r="AH150" i="76"/>
  <c r="AI150" i="76" s="1"/>
  <c r="AH10" i="76"/>
  <c r="AI10" i="76" s="1"/>
  <c r="AH11" i="76"/>
  <c r="AI11" i="76" s="1"/>
  <c r="AH13" i="76"/>
  <c r="AH14" i="76"/>
  <c r="AH15" i="76"/>
  <c r="AI15" i="76" s="1"/>
  <c r="AH17" i="76"/>
  <c r="AI17" i="76" s="1"/>
  <c r="AH18" i="76"/>
  <c r="AH58" i="76"/>
  <c r="AH59" i="76"/>
  <c r="AI59" i="76" s="1"/>
  <c r="AH61" i="76"/>
  <c r="AH62" i="76"/>
  <c r="AH63" i="76"/>
  <c r="AI63" i="76" s="1"/>
  <c r="AH65" i="76"/>
  <c r="AI65" i="76" s="1"/>
  <c r="AH66" i="76"/>
  <c r="AI66" i="76" s="1"/>
  <c r="AH106" i="76"/>
  <c r="AH107" i="76"/>
  <c r="AI107" i="76" s="1"/>
  <c r="AH109" i="76"/>
  <c r="AI109" i="76" s="1"/>
  <c r="AH110" i="76"/>
  <c r="AI110" i="76" s="1"/>
  <c r="AH112" i="76"/>
  <c r="AH113" i="76"/>
  <c r="AH114" i="76"/>
  <c r="AI114" i="76" s="1"/>
  <c r="AG19" i="76"/>
  <c r="AC31" i="76"/>
  <c r="R9" i="77" s="1"/>
  <c r="Y43" i="76"/>
  <c r="N10" i="77" s="1"/>
  <c r="AH45" i="76"/>
  <c r="AI45" i="76" s="1"/>
  <c r="AH47" i="76"/>
  <c r="AH48" i="76"/>
  <c r="AH49" i="76"/>
  <c r="AI49" i="76" s="1"/>
  <c r="AH51" i="76"/>
  <c r="AH52" i="76"/>
  <c r="AH53" i="76"/>
  <c r="AI53" i="76" s="1"/>
  <c r="AG67" i="76"/>
  <c r="V12" i="77" s="1"/>
  <c r="AC79" i="76"/>
  <c r="R13" i="77" s="1"/>
  <c r="Y91" i="76"/>
  <c r="N14" i="77" s="1"/>
  <c r="AH93" i="76"/>
  <c r="AH95" i="76"/>
  <c r="AH96" i="76"/>
  <c r="AI96" i="76" s="1"/>
  <c r="AH97" i="76"/>
  <c r="AI97" i="76" s="1"/>
  <c r="U103" i="76"/>
  <c r="J15" i="77" s="1"/>
  <c r="AH100" i="76"/>
  <c r="AH101" i="76"/>
  <c r="AI101" i="76" s="1"/>
  <c r="AH166" i="76"/>
  <c r="AI166" i="76" s="1"/>
  <c r="AH168" i="76"/>
  <c r="AH169" i="76"/>
  <c r="AH170" i="76"/>
  <c r="AI170" i="76" s="1"/>
  <c r="AH172" i="76"/>
  <c r="AH173" i="76"/>
  <c r="AH174" i="76"/>
  <c r="AI174" i="76" s="1"/>
  <c r="W191" i="76"/>
  <c r="X191" i="76"/>
  <c r="K24" i="75"/>
  <c r="U24" i="75"/>
  <c r="AH10" i="74"/>
  <c r="AI10" i="74" s="1"/>
  <c r="AH11" i="74"/>
  <c r="AI11" i="74" s="1"/>
  <c r="AH13" i="74"/>
  <c r="AH14" i="74"/>
  <c r="AH15" i="74"/>
  <c r="AI15" i="74" s="1"/>
  <c r="AH17" i="74"/>
  <c r="AI17" i="74" s="1"/>
  <c r="AH18" i="74"/>
  <c r="AG31" i="74"/>
  <c r="V9" i="75" s="1"/>
  <c r="Y55" i="74"/>
  <c r="N11" i="75" s="1"/>
  <c r="AH58" i="74"/>
  <c r="AI58" i="74" s="1"/>
  <c r="AH59" i="74"/>
  <c r="AI59" i="74" s="1"/>
  <c r="AH61" i="74"/>
  <c r="AH62" i="74"/>
  <c r="AI62" i="74" s="1"/>
  <c r="AH63" i="74"/>
  <c r="AI63" i="74" s="1"/>
  <c r="AH65" i="74"/>
  <c r="AH66" i="74"/>
  <c r="AG79" i="74"/>
  <c r="V13" i="75" s="1"/>
  <c r="Y103" i="74"/>
  <c r="N15" i="75" s="1"/>
  <c r="AH106" i="74"/>
  <c r="AH107" i="74"/>
  <c r="AI107" i="74" s="1"/>
  <c r="AH109" i="74"/>
  <c r="AI109" i="74" s="1"/>
  <c r="AH110" i="74"/>
  <c r="AH111" i="74"/>
  <c r="AI111" i="74" s="1"/>
  <c r="AH113" i="74"/>
  <c r="AH114" i="74"/>
  <c r="AI114" i="74" s="1"/>
  <c r="AG127" i="74"/>
  <c r="V17" i="75" s="1"/>
  <c r="AG151" i="74"/>
  <c r="V19" i="75" s="1"/>
  <c r="Y175" i="74"/>
  <c r="N21" i="75" s="1"/>
  <c r="E24" i="75"/>
  <c r="O24" i="75"/>
  <c r="T24" i="75"/>
  <c r="AC31" i="74"/>
  <c r="R9" i="75" s="1"/>
  <c r="AH45" i="74"/>
  <c r="U55" i="74"/>
  <c r="J11" i="75" s="1"/>
  <c r="AH48" i="74"/>
  <c r="AH49" i="74"/>
  <c r="AI49" i="74" s="1"/>
  <c r="AH51" i="74"/>
  <c r="AI51" i="74" s="1"/>
  <c r="AH52" i="74"/>
  <c r="AI52" i="74" s="1"/>
  <c r="AH53" i="74"/>
  <c r="AI53" i="74" s="1"/>
  <c r="AC79" i="74"/>
  <c r="R13" i="75" s="1"/>
  <c r="AH93" i="74"/>
  <c r="AI93" i="74" s="1"/>
  <c r="U103" i="74"/>
  <c r="J15" i="75" s="1"/>
  <c r="AH96" i="74"/>
  <c r="AH97" i="74"/>
  <c r="AI97" i="74" s="1"/>
  <c r="AH99" i="74"/>
  <c r="AI99" i="74" s="1"/>
  <c r="AH100" i="74"/>
  <c r="AH101" i="74"/>
  <c r="AI101" i="74" s="1"/>
  <c r="AC127" i="74"/>
  <c r="R17" i="75" s="1"/>
  <c r="AC151" i="74"/>
  <c r="R19" i="75" s="1"/>
  <c r="AH165" i="74"/>
  <c r="U175" i="74"/>
  <c r="J21" i="75" s="1"/>
  <c r="AH168" i="74"/>
  <c r="AH169" i="74"/>
  <c r="AI169" i="74" s="1"/>
  <c r="AH171" i="74"/>
  <c r="AI171" i="74" s="1"/>
  <c r="AH172" i="74"/>
  <c r="AH173" i="74"/>
  <c r="AI173" i="74" s="1"/>
  <c r="V191" i="74"/>
  <c r="Y31" i="74"/>
  <c r="N9" i="75" s="1"/>
  <c r="AG55" i="74"/>
  <c r="V11" i="75" s="1"/>
  <c r="Y79" i="74"/>
  <c r="N13" i="75" s="1"/>
  <c r="AG103" i="74"/>
  <c r="V15" i="75" s="1"/>
  <c r="Y127" i="74"/>
  <c r="N17" i="75" s="1"/>
  <c r="Y151" i="74"/>
  <c r="N19" i="75" s="1"/>
  <c r="AH162" i="74"/>
  <c r="I24" i="75"/>
  <c r="T191" i="74"/>
  <c r="AH21" i="74"/>
  <c r="U31" i="74"/>
  <c r="J9" i="75" s="1"/>
  <c r="AH24" i="74"/>
  <c r="AI24" i="74" s="1"/>
  <c r="AH25" i="74"/>
  <c r="AI25" i="74" s="1"/>
  <c r="AH27" i="74"/>
  <c r="AH28" i="74"/>
  <c r="AH29" i="74"/>
  <c r="AI29" i="74" s="1"/>
  <c r="AC55" i="74"/>
  <c r="R11" i="75" s="1"/>
  <c r="AH69" i="74"/>
  <c r="U79" i="74"/>
  <c r="J13" i="75" s="1"/>
  <c r="AH72" i="74"/>
  <c r="AI72" i="74" s="1"/>
  <c r="AH73" i="74"/>
  <c r="AI73" i="74" s="1"/>
  <c r="AH75" i="74"/>
  <c r="AH76" i="74"/>
  <c r="AH77" i="74"/>
  <c r="AI77" i="74" s="1"/>
  <c r="AC103" i="74"/>
  <c r="R15" i="75" s="1"/>
  <c r="AH117" i="74"/>
  <c r="U127" i="74"/>
  <c r="J17" i="75" s="1"/>
  <c r="AH120" i="74"/>
  <c r="AI120" i="74" s="1"/>
  <c r="AH121" i="74"/>
  <c r="AI121" i="74" s="1"/>
  <c r="AH123" i="74"/>
  <c r="AH124" i="74"/>
  <c r="AH125" i="74"/>
  <c r="AI125" i="74" s="1"/>
  <c r="AH141" i="74"/>
  <c r="U151" i="74"/>
  <c r="J19" i="75" s="1"/>
  <c r="AH144" i="74"/>
  <c r="AH145" i="74"/>
  <c r="AI145" i="74" s="1"/>
  <c r="AH147" i="74"/>
  <c r="AI147" i="74" s="1"/>
  <c r="AH148" i="74"/>
  <c r="AH149" i="74"/>
  <c r="AI149" i="74" s="1"/>
  <c r="AC175" i="74"/>
  <c r="R21" i="75" s="1"/>
  <c r="AH178" i="74"/>
  <c r="AH179" i="74"/>
  <c r="AI179" i="74" s="1"/>
  <c r="AH181" i="74"/>
  <c r="AH182" i="74"/>
  <c r="AH183" i="74"/>
  <c r="AI183" i="74" s="1"/>
  <c r="AH185" i="74"/>
  <c r="AH186" i="74"/>
  <c r="K191" i="74"/>
  <c r="AD191" i="74"/>
  <c r="Y190" i="74"/>
  <c r="N23" i="75" s="1"/>
  <c r="AB191" i="74"/>
  <c r="M24" i="75"/>
  <c r="S24" i="75"/>
  <c r="AH189" i="74"/>
  <c r="AI189" i="74" s="1"/>
  <c r="U190" i="74"/>
  <c r="J23" i="75" s="1"/>
  <c r="R191" i="74"/>
  <c r="Z191" i="74"/>
  <c r="C24" i="75"/>
  <c r="G24" i="75"/>
  <c r="L24" i="75"/>
  <c r="Q24" i="75"/>
  <c r="AG190" i="74"/>
  <c r="V23" i="75" s="1"/>
  <c r="N191" i="74"/>
  <c r="X191" i="74"/>
  <c r="AF191" i="74"/>
  <c r="AH35" i="66"/>
  <c r="AI35" i="66" s="1"/>
  <c r="AH38" i="66"/>
  <c r="AI38" i="66" s="1"/>
  <c r="AH40" i="66"/>
  <c r="AI40" i="66" s="1"/>
  <c r="AH83" i="66"/>
  <c r="AH86" i="66"/>
  <c r="AI86" i="66" s="1"/>
  <c r="AH88" i="66"/>
  <c r="AI88" i="66" s="1"/>
  <c r="AH90" i="66"/>
  <c r="AH132" i="66"/>
  <c r="AI132" i="66" s="1"/>
  <c r="AH134" i="66"/>
  <c r="AI134" i="66" s="1"/>
  <c r="AH136" i="66"/>
  <c r="AI136" i="66" s="1"/>
  <c r="AH156" i="66"/>
  <c r="AI156" i="66" s="1"/>
  <c r="AH158" i="66"/>
  <c r="AH162" i="66"/>
  <c r="AI162" i="66" s="1"/>
  <c r="AA191" i="66"/>
  <c r="K191" i="66"/>
  <c r="R191" i="66"/>
  <c r="L24" i="67"/>
  <c r="AB191" i="66"/>
  <c r="AH22" i="66"/>
  <c r="AH23" i="66"/>
  <c r="AH24" i="66"/>
  <c r="AI24" i="66" s="1"/>
  <c r="AH26" i="66"/>
  <c r="AI26" i="66" s="1"/>
  <c r="AH27" i="66"/>
  <c r="AH28" i="66"/>
  <c r="AI28" i="66" s="1"/>
  <c r="AH30" i="66"/>
  <c r="AH70" i="66"/>
  <c r="AH71" i="66"/>
  <c r="AH72" i="66"/>
  <c r="AI72" i="66" s="1"/>
  <c r="AH74" i="66"/>
  <c r="AI74" i="66" s="1"/>
  <c r="AH75" i="66"/>
  <c r="AI75" i="66" s="1"/>
  <c r="AH76" i="66"/>
  <c r="AI76" i="66" s="1"/>
  <c r="AH78" i="66"/>
  <c r="AH118" i="66"/>
  <c r="AH119" i="66"/>
  <c r="AI119" i="66" s="1"/>
  <c r="AH120" i="66"/>
  <c r="AI120" i="66" s="1"/>
  <c r="AH122" i="66"/>
  <c r="AH123" i="66"/>
  <c r="AH124" i="66"/>
  <c r="AI124" i="66" s="1"/>
  <c r="AH126" i="66"/>
  <c r="AH142" i="66"/>
  <c r="AH143" i="66"/>
  <c r="AI143" i="66" s="1"/>
  <c r="AH144" i="66"/>
  <c r="AI144" i="66" s="1"/>
  <c r="AH146" i="66"/>
  <c r="AH147" i="66"/>
  <c r="AH148" i="66"/>
  <c r="AI148" i="66" s="1"/>
  <c r="AH150" i="66"/>
  <c r="W191" i="66"/>
  <c r="J191" i="66"/>
  <c r="AH34" i="66"/>
  <c r="AI34" i="66" s="1"/>
  <c r="AH36" i="66"/>
  <c r="AI36" i="66" s="1"/>
  <c r="AH39" i="66"/>
  <c r="AH42" i="66"/>
  <c r="AH82" i="66"/>
  <c r="AI82" i="66" s="1"/>
  <c r="AH84" i="66"/>
  <c r="AI84" i="66" s="1"/>
  <c r="AH87" i="66"/>
  <c r="AH130" i="66"/>
  <c r="AH131" i="66"/>
  <c r="AI131" i="66" s="1"/>
  <c r="AH135" i="66"/>
  <c r="AH138" i="66"/>
  <c r="AH154" i="66"/>
  <c r="AH155" i="66"/>
  <c r="AH159" i="66"/>
  <c r="AI159" i="66" s="1"/>
  <c r="AH160" i="66"/>
  <c r="AI160" i="66" s="1"/>
  <c r="AH10" i="66"/>
  <c r="AH11" i="66"/>
  <c r="AI11" i="66" s="1"/>
  <c r="AH12" i="66"/>
  <c r="AI12" i="66" s="1"/>
  <c r="AH14" i="66"/>
  <c r="AH15" i="66"/>
  <c r="AH16" i="66"/>
  <c r="AI16" i="66" s="1"/>
  <c r="AH18" i="66"/>
  <c r="B24" i="67"/>
  <c r="F24" i="67"/>
  <c r="P24" i="67"/>
  <c r="AF191" i="66"/>
  <c r="AH58" i="66"/>
  <c r="AH59" i="66"/>
  <c r="AH60" i="66"/>
  <c r="AI60" i="66" s="1"/>
  <c r="AH62" i="66"/>
  <c r="AI62" i="66" s="1"/>
  <c r="AH63" i="66"/>
  <c r="AH64" i="66"/>
  <c r="AI64" i="66" s="1"/>
  <c r="AH66" i="66"/>
  <c r="AH106" i="66"/>
  <c r="AH107" i="66"/>
  <c r="AH108" i="66"/>
  <c r="AI108" i="66" s="1"/>
  <c r="AH110" i="66"/>
  <c r="AI110" i="66" s="1"/>
  <c r="AH111" i="66"/>
  <c r="AI111" i="66" s="1"/>
  <c r="AH112" i="66"/>
  <c r="AI112" i="66" s="1"/>
  <c r="AH114" i="66"/>
  <c r="AH178" i="66"/>
  <c r="AH179" i="66"/>
  <c r="AI179" i="66" s="1"/>
  <c r="AH180" i="66"/>
  <c r="AI180" i="66" s="1"/>
  <c r="AH182" i="66"/>
  <c r="AH183" i="66"/>
  <c r="AH184" i="66"/>
  <c r="AI184" i="66" s="1"/>
  <c r="AH186" i="66"/>
  <c r="M191" i="66"/>
  <c r="Q8" i="67"/>
  <c r="Q24" i="67" s="1"/>
  <c r="T191" i="66"/>
  <c r="Z191" i="66"/>
  <c r="D24" i="67"/>
  <c r="H24" i="67"/>
  <c r="X191" i="66"/>
  <c r="S191" i="66"/>
  <c r="N191" i="66"/>
  <c r="T24" i="67"/>
  <c r="O191" i="66"/>
  <c r="AE191" i="66"/>
  <c r="M24" i="65"/>
  <c r="S24" i="65"/>
  <c r="Y31" i="64"/>
  <c r="N9" i="65" s="1"/>
  <c r="AG55" i="64"/>
  <c r="V11" i="65" s="1"/>
  <c r="AG103" i="64"/>
  <c r="V15" i="65" s="1"/>
  <c r="AG175" i="64"/>
  <c r="V21" i="65" s="1"/>
  <c r="AH21" i="64"/>
  <c r="AH24" i="64"/>
  <c r="AH28" i="64"/>
  <c r="AI28" i="64" s="1"/>
  <c r="AH71" i="64"/>
  <c r="AI71" i="64" s="1"/>
  <c r="AH73" i="64"/>
  <c r="AI73" i="64" s="1"/>
  <c r="AH76" i="64"/>
  <c r="AI76" i="64" s="1"/>
  <c r="AC103" i="64"/>
  <c r="R15" i="65" s="1"/>
  <c r="AH117" i="64"/>
  <c r="AI117" i="64" s="1"/>
  <c r="AH120" i="64"/>
  <c r="AI120" i="64" s="1"/>
  <c r="AH123" i="64"/>
  <c r="AH125" i="64"/>
  <c r="AI125" i="64" s="1"/>
  <c r="AH141" i="64"/>
  <c r="AI141" i="64" s="1"/>
  <c r="AH143" i="64"/>
  <c r="AH145" i="64"/>
  <c r="AI145" i="64" s="1"/>
  <c r="AH148" i="64"/>
  <c r="AH10" i="64"/>
  <c r="AI10" i="64" s="1"/>
  <c r="AH11" i="64"/>
  <c r="AI11" i="64" s="1"/>
  <c r="AH13" i="64"/>
  <c r="AI13" i="64" s="1"/>
  <c r="AH14" i="64"/>
  <c r="AI14" i="64" s="1"/>
  <c r="AH15" i="64"/>
  <c r="AI15" i="64" s="1"/>
  <c r="AH17" i="64"/>
  <c r="AI17" i="64" s="1"/>
  <c r="AH18" i="64"/>
  <c r="AI18" i="64" s="1"/>
  <c r="AG31" i="64"/>
  <c r="V9" i="65" s="1"/>
  <c r="Y55" i="64"/>
  <c r="N11" i="65" s="1"/>
  <c r="AH58" i="64"/>
  <c r="AH59" i="64"/>
  <c r="AI59" i="64" s="1"/>
  <c r="AH61" i="64"/>
  <c r="AI61" i="64" s="1"/>
  <c r="AH62" i="64"/>
  <c r="AI62" i="64" s="1"/>
  <c r="AH63" i="64"/>
  <c r="AI63" i="64" s="1"/>
  <c r="AH65" i="64"/>
  <c r="AH66" i="64"/>
  <c r="AG79" i="64"/>
  <c r="V13" i="65" s="1"/>
  <c r="Y103" i="64"/>
  <c r="N15" i="65" s="1"/>
  <c r="AH106" i="64"/>
  <c r="AH107" i="64"/>
  <c r="AI107" i="64" s="1"/>
  <c r="AH109" i="64"/>
  <c r="AI109" i="64" s="1"/>
  <c r="AH110" i="64"/>
  <c r="AH111" i="64"/>
  <c r="AI111" i="64" s="1"/>
  <c r="AH113" i="64"/>
  <c r="AI113" i="64" s="1"/>
  <c r="AH114" i="64"/>
  <c r="AI114" i="64" s="1"/>
  <c r="AG127" i="64"/>
  <c r="V17" i="65" s="1"/>
  <c r="AG151" i="64"/>
  <c r="V19" i="65" s="1"/>
  <c r="Y175" i="64"/>
  <c r="N21" i="65" s="1"/>
  <c r="AH178" i="64"/>
  <c r="AI178" i="64" s="1"/>
  <c r="AH179" i="64"/>
  <c r="AI179" i="64" s="1"/>
  <c r="AH181" i="64"/>
  <c r="AI181" i="64" s="1"/>
  <c r="AH182" i="64"/>
  <c r="AI182" i="64" s="1"/>
  <c r="AH183" i="64"/>
  <c r="AI183" i="64" s="1"/>
  <c r="AH185" i="64"/>
  <c r="AI185" i="64" s="1"/>
  <c r="AH186" i="64"/>
  <c r="Y79" i="64"/>
  <c r="N13" i="65" s="1"/>
  <c r="Y127" i="64"/>
  <c r="N17" i="65" s="1"/>
  <c r="Y151" i="64"/>
  <c r="N19" i="65" s="1"/>
  <c r="AH23" i="64"/>
  <c r="AH25" i="64"/>
  <c r="AI25" i="64" s="1"/>
  <c r="AH27" i="64"/>
  <c r="AI27" i="64" s="1"/>
  <c r="AH29" i="64"/>
  <c r="AI29" i="64" s="1"/>
  <c r="AC55" i="64"/>
  <c r="R11" i="65" s="1"/>
  <c r="AH69" i="64"/>
  <c r="AI69" i="64" s="1"/>
  <c r="AH72" i="64"/>
  <c r="AI72" i="64" s="1"/>
  <c r="AH75" i="64"/>
  <c r="AI75" i="64" s="1"/>
  <c r="AH77" i="64"/>
  <c r="AI77" i="64" s="1"/>
  <c r="AH119" i="64"/>
  <c r="AI119" i="64" s="1"/>
  <c r="AH121" i="64"/>
  <c r="AI121" i="64" s="1"/>
  <c r="AH124" i="64"/>
  <c r="AH144" i="64"/>
  <c r="AH147" i="64"/>
  <c r="AI147" i="64" s="1"/>
  <c r="AH149" i="64"/>
  <c r="AI149" i="64" s="1"/>
  <c r="AC175" i="64"/>
  <c r="R21" i="65" s="1"/>
  <c r="AC31" i="64"/>
  <c r="R9" i="65" s="1"/>
  <c r="AH45" i="64"/>
  <c r="AI45" i="64" s="1"/>
  <c r="U55" i="64"/>
  <c r="J11" i="65" s="1"/>
  <c r="AH48" i="64"/>
  <c r="AH49" i="64"/>
  <c r="AI49" i="64" s="1"/>
  <c r="AH51" i="64"/>
  <c r="AI51" i="64" s="1"/>
  <c r="AH52" i="64"/>
  <c r="AI52" i="64" s="1"/>
  <c r="AH53" i="64"/>
  <c r="AI53" i="64" s="1"/>
  <c r="AC79" i="64"/>
  <c r="R13" i="65" s="1"/>
  <c r="AH93" i="64"/>
  <c r="AI93" i="64" s="1"/>
  <c r="U103" i="64"/>
  <c r="J15" i="65" s="1"/>
  <c r="AH96" i="64"/>
  <c r="AI96" i="64" s="1"/>
  <c r="AH97" i="64"/>
  <c r="AI97" i="64" s="1"/>
  <c r="AH99" i="64"/>
  <c r="AH100" i="64"/>
  <c r="AH101" i="64"/>
  <c r="AI101" i="64" s="1"/>
  <c r="AC127" i="64"/>
  <c r="R17" i="65" s="1"/>
  <c r="AC151" i="64"/>
  <c r="R19" i="65" s="1"/>
  <c r="AH165" i="64"/>
  <c r="U175" i="64"/>
  <c r="J21" i="65" s="1"/>
  <c r="AH168" i="64"/>
  <c r="AH169" i="64"/>
  <c r="AI169" i="64" s="1"/>
  <c r="AH171" i="64"/>
  <c r="AH172" i="64"/>
  <c r="AI172" i="64" s="1"/>
  <c r="AH173" i="64"/>
  <c r="AI173" i="64" s="1"/>
  <c r="T191" i="64"/>
  <c r="E24" i="65"/>
  <c r="I24" i="65"/>
  <c r="Q24" i="65"/>
  <c r="AH189" i="64"/>
  <c r="AE190" i="64" s="1"/>
  <c r="T23" i="65" s="1"/>
  <c r="N191" i="64"/>
  <c r="X191" i="64"/>
  <c r="N23" i="65"/>
  <c r="AB191" i="64"/>
  <c r="C24" i="65"/>
  <c r="G24" i="65"/>
  <c r="R191" i="64"/>
  <c r="R23" i="65"/>
  <c r="K191" i="64"/>
  <c r="AD191" i="64"/>
  <c r="AH22" i="61"/>
  <c r="AI22" i="61" s="1"/>
  <c r="AH24" i="61"/>
  <c r="AH27" i="61"/>
  <c r="AH30" i="61"/>
  <c r="AH71" i="61"/>
  <c r="AI71" i="61" s="1"/>
  <c r="AH74" i="61"/>
  <c r="AI74" i="61" s="1"/>
  <c r="AH76" i="61"/>
  <c r="AH119" i="61"/>
  <c r="AH122" i="61"/>
  <c r="AI122" i="61" s="1"/>
  <c r="AH124" i="61"/>
  <c r="AH143" i="61"/>
  <c r="AH147" i="61"/>
  <c r="AH148" i="61"/>
  <c r="AI148" i="61" s="1"/>
  <c r="O191" i="61"/>
  <c r="I24" i="62"/>
  <c r="AH10" i="61"/>
  <c r="AH11" i="61"/>
  <c r="AI11" i="61" s="1"/>
  <c r="AH12" i="61"/>
  <c r="AH14" i="61"/>
  <c r="AH15" i="61"/>
  <c r="AH16" i="61"/>
  <c r="AI16" i="61" s="1"/>
  <c r="AH18" i="61"/>
  <c r="AI18" i="61" s="1"/>
  <c r="V191" i="61"/>
  <c r="P24" i="62"/>
  <c r="AF191" i="61"/>
  <c r="AH58" i="61"/>
  <c r="AH59" i="61"/>
  <c r="AH60" i="61"/>
  <c r="AH62" i="61"/>
  <c r="AI62" i="61" s="1"/>
  <c r="AH63" i="61"/>
  <c r="AH64" i="61"/>
  <c r="AH66" i="61"/>
  <c r="AH106" i="61"/>
  <c r="AI106" i="61" s="1"/>
  <c r="AH107" i="61"/>
  <c r="AI107" i="61" s="1"/>
  <c r="AH108" i="61"/>
  <c r="AH110" i="61"/>
  <c r="AH111" i="61"/>
  <c r="AH112" i="61"/>
  <c r="AH114" i="61"/>
  <c r="AH178" i="61"/>
  <c r="AH179" i="61"/>
  <c r="AI179" i="61" s="1"/>
  <c r="AH180" i="61"/>
  <c r="AI180" i="61" s="1"/>
  <c r="AH182" i="61"/>
  <c r="AH183" i="61"/>
  <c r="AH184" i="61"/>
  <c r="AI184" i="61" s="1"/>
  <c r="AH186" i="61"/>
  <c r="AI186" i="61" s="1"/>
  <c r="W191" i="61"/>
  <c r="Q24" i="62"/>
  <c r="AH23" i="61"/>
  <c r="AI23" i="61" s="1"/>
  <c r="AH26" i="61"/>
  <c r="AH28" i="61"/>
  <c r="AH70" i="61"/>
  <c r="AH72" i="61"/>
  <c r="AI72" i="61" s="1"/>
  <c r="AH75" i="61"/>
  <c r="AI75" i="61" s="1"/>
  <c r="AH78" i="61"/>
  <c r="AH118" i="61"/>
  <c r="AH120" i="61"/>
  <c r="AI120" i="61" s="1"/>
  <c r="AH123" i="61"/>
  <c r="AI123" i="61" s="1"/>
  <c r="AH126" i="61"/>
  <c r="AH142" i="61"/>
  <c r="AH144" i="61"/>
  <c r="AI144" i="61" s="1"/>
  <c r="AH146" i="61"/>
  <c r="AH150" i="61"/>
  <c r="N191" i="61"/>
  <c r="T191" i="61"/>
  <c r="Z191" i="61"/>
  <c r="T24" i="62"/>
  <c r="AH46" i="61"/>
  <c r="AH47" i="61"/>
  <c r="AI47" i="61" s="1"/>
  <c r="AH48" i="61"/>
  <c r="AH50" i="61"/>
  <c r="AH51" i="61"/>
  <c r="AH52" i="61"/>
  <c r="AI52" i="61" s="1"/>
  <c r="AH54" i="61"/>
  <c r="AH94" i="61"/>
  <c r="AH95" i="61"/>
  <c r="AH96" i="61"/>
  <c r="AI96" i="61" s="1"/>
  <c r="AH98" i="61"/>
  <c r="AI98" i="61" s="1"/>
  <c r="AH99" i="61"/>
  <c r="AH100" i="61"/>
  <c r="AH102" i="61"/>
  <c r="AI102" i="61" s="1"/>
  <c r="AH166" i="61"/>
  <c r="AI166" i="61" s="1"/>
  <c r="AH167" i="61"/>
  <c r="AH168" i="61"/>
  <c r="AH170" i="61"/>
  <c r="AH171" i="61"/>
  <c r="AH172" i="61"/>
  <c r="AH174" i="61"/>
  <c r="J191" i="61"/>
  <c r="H24" i="62"/>
  <c r="X191" i="61"/>
  <c r="S191" i="61"/>
  <c r="K191" i="61"/>
  <c r="R191" i="61"/>
  <c r="L24" i="62"/>
  <c r="AB191" i="61"/>
  <c r="AE191" i="61"/>
  <c r="E24" i="62"/>
  <c r="D24" i="62"/>
  <c r="AD191" i="61"/>
  <c r="B24" i="62"/>
  <c r="F24" i="62"/>
  <c r="M191" i="61"/>
  <c r="AA191" i="61"/>
  <c r="M24" i="60"/>
  <c r="S24" i="60"/>
  <c r="AG55" i="59"/>
  <c r="V11" i="60" s="1"/>
  <c r="Y79" i="59"/>
  <c r="N13" i="60" s="1"/>
  <c r="AH24" i="59"/>
  <c r="AI24" i="59" s="1"/>
  <c r="AH27" i="59"/>
  <c r="AH28" i="59"/>
  <c r="AH69" i="59"/>
  <c r="AH72" i="59"/>
  <c r="AH75" i="59"/>
  <c r="AH77" i="59"/>
  <c r="AI77" i="59" s="1"/>
  <c r="AC103" i="59"/>
  <c r="R15" i="60" s="1"/>
  <c r="Y115" i="59"/>
  <c r="N16" i="60" s="1"/>
  <c r="AH117" i="59"/>
  <c r="U127" i="59"/>
  <c r="J17" i="60" s="1"/>
  <c r="AH121" i="59"/>
  <c r="AH124" i="59"/>
  <c r="AH144" i="59"/>
  <c r="AH147" i="59"/>
  <c r="AH148" i="59"/>
  <c r="Y187" i="59"/>
  <c r="N22" i="60" s="1"/>
  <c r="AH10" i="59"/>
  <c r="AH11" i="59"/>
  <c r="AH13" i="59"/>
  <c r="AH14" i="59"/>
  <c r="AH15" i="59"/>
  <c r="AH17" i="59"/>
  <c r="AI17" i="59" s="1"/>
  <c r="AH18" i="59"/>
  <c r="AG31" i="59"/>
  <c r="V9" i="60" s="1"/>
  <c r="Y55" i="59"/>
  <c r="N11" i="60" s="1"/>
  <c r="AH58" i="59"/>
  <c r="AH59" i="59"/>
  <c r="AH61" i="59"/>
  <c r="AI61" i="59" s="1"/>
  <c r="AH62" i="59"/>
  <c r="AH63" i="59"/>
  <c r="AH65" i="59"/>
  <c r="AH66" i="59"/>
  <c r="AI66" i="59" s="1"/>
  <c r="AG79" i="59"/>
  <c r="V13" i="60" s="1"/>
  <c r="Y103" i="59"/>
  <c r="N15" i="60" s="1"/>
  <c r="AH106" i="59"/>
  <c r="AH107" i="59"/>
  <c r="AH109" i="59"/>
  <c r="AH110" i="59"/>
  <c r="AH111" i="59"/>
  <c r="AH113" i="59"/>
  <c r="AI113" i="59" s="1"/>
  <c r="AH114" i="59"/>
  <c r="AG127" i="59"/>
  <c r="V17" i="60" s="1"/>
  <c r="AG151" i="59"/>
  <c r="V19" i="60" s="1"/>
  <c r="Y175" i="59"/>
  <c r="N21" i="60" s="1"/>
  <c r="AH178" i="59"/>
  <c r="AH179" i="59"/>
  <c r="AH181" i="59"/>
  <c r="AH182" i="59"/>
  <c r="AI182" i="59" s="1"/>
  <c r="AH183" i="59"/>
  <c r="AH185" i="59"/>
  <c r="AI185" i="59" s="1"/>
  <c r="AH186" i="59"/>
  <c r="Z191" i="59"/>
  <c r="Y31" i="59"/>
  <c r="N9" i="60" s="1"/>
  <c r="Y127" i="59"/>
  <c r="N17" i="60" s="1"/>
  <c r="AH21" i="59"/>
  <c r="U31" i="59"/>
  <c r="J9" i="60" s="1"/>
  <c r="AH25" i="59"/>
  <c r="AH29" i="59"/>
  <c r="AI29" i="59" s="1"/>
  <c r="AC55" i="59"/>
  <c r="R11" i="60" s="1"/>
  <c r="Y67" i="59"/>
  <c r="N12" i="60" s="1"/>
  <c r="U79" i="59"/>
  <c r="J13" i="60" s="1"/>
  <c r="AH73" i="59"/>
  <c r="AI73" i="59" s="1"/>
  <c r="AH76" i="59"/>
  <c r="AG91" i="59"/>
  <c r="V14" i="60" s="1"/>
  <c r="AH120" i="59"/>
  <c r="AH123" i="59"/>
  <c r="AH125" i="59"/>
  <c r="AG139" i="59"/>
  <c r="V18" i="60" s="1"/>
  <c r="AH141" i="59"/>
  <c r="U151" i="59"/>
  <c r="J19" i="60" s="1"/>
  <c r="AH145" i="59"/>
  <c r="AH149" i="59"/>
  <c r="AI149" i="59" s="1"/>
  <c r="AC175" i="59"/>
  <c r="R21" i="60" s="1"/>
  <c r="AG19" i="59"/>
  <c r="V8" i="60" s="1"/>
  <c r="AC31" i="59"/>
  <c r="R9" i="60" s="1"/>
  <c r="Y43" i="59"/>
  <c r="N10" i="60" s="1"/>
  <c r="AH45" i="59"/>
  <c r="U55" i="59"/>
  <c r="J11" i="60" s="1"/>
  <c r="AH48" i="59"/>
  <c r="AH49" i="59"/>
  <c r="AI49" i="59" s="1"/>
  <c r="AH51" i="59"/>
  <c r="AH52" i="59"/>
  <c r="AI52" i="59" s="1"/>
  <c r="AH53" i="59"/>
  <c r="AG67" i="59"/>
  <c r="V12" i="60" s="1"/>
  <c r="AC79" i="59"/>
  <c r="R13" i="60" s="1"/>
  <c r="Y91" i="59"/>
  <c r="N14" i="60" s="1"/>
  <c r="AH93" i="59"/>
  <c r="U103" i="59"/>
  <c r="J15" i="60" s="1"/>
  <c r="AH96" i="59"/>
  <c r="AH97" i="59"/>
  <c r="AI97" i="59" s="1"/>
  <c r="AH99" i="59"/>
  <c r="AH100" i="59"/>
  <c r="AH101" i="59"/>
  <c r="AG115" i="59"/>
  <c r="V16" i="60" s="1"/>
  <c r="AC127" i="59"/>
  <c r="R17" i="60" s="1"/>
  <c r="Y139" i="59"/>
  <c r="N18" i="60" s="1"/>
  <c r="AC151" i="59"/>
  <c r="R19" i="60" s="1"/>
  <c r="Y163" i="59"/>
  <c r="N20" i="60" s="1"/>
  <c r="AH165" i="59"/>
  <c r="U175" i="59"/>
  <c r="J21" i="60" s="1"/>
  <c r="AH168" i="59"/>
  <c r="AH169" i="59"/>
  <c r="AI169" i="59" s="1"/>
  <c r="AH171" i="59"/>
  <c r="AH172" i="59"/>
  <c r="AH173" i="59"/>
  <c r="AG187" i="59"/>
  <c r="V22" i="60" s="1"/>
  <c r="T191" i="59"/>
  <c r="E24" i="60"/>
  <c r="I24" i="60"/>
  <c r="O24" i="60"/>
  <c r="Y190" i="59"/>
  <c r="N23" i="60" s="1"/>
  <c r="AB191" i="59"/>
  <c r="C24" i="60"/>
  <c r="Q24" i="60"/>
  <c r="R191" i="59"/>
  <c r="K24" i="60"/>
  <c r="U24" i="60"/>
  <c r="AG190" i="59"/>
  <c r="V23" i="60" s="1"/>
  <c r="N191" i="59"/>
  <c r="X191" i="59"/>
  <c r="AF191" i="59"/>
  <c r="G24" i="60"/>
  <c r="AH189" i="59"/>
  <c r="AI189" i="59" s="1"/>
  <c r="U190" i="59"/>
  <c r="J23" i="60" s="1"/>
  <c r="AC190" i="59"/>
  <c r="R23" i="60" s="1"/>
  <c r="K191" i="59"/>
  <c r="V191" i="59"/>
  <c r="AD191" i="59"/>
  <c r="AH34" i="54"/>
  <c r="AI34" i="54" s="1"/>
  <c r="AH36" i="54"/>
  <c r="AH38" i="54"/>
  <c r="AH40" i="54"/>
  <c r="AH42" i="54"/>
  <c r="AI42" i="54" s="1"/>
  <c r="AH82" i="54"/>
  <c r="AH84" i="54"/>
  <c r="AH86" i="54"/>
  <c r="AH88" i="54"/>
  <c r="AI88" i="54" s="1"/>
  <c r="AH90" i="54"/>
  <c r="AH130" i="54"/>
  <c r="AH132" i="54"/>
  <c r="AH134" i="54"/>
  <c r="AI134" i="54" s="1"/>
  <c r="AH136" i="54"/>
  <c r="AH138" i="54"/>
  <c r="AH154" i="54"/>
  <c r="AH156" i="54"/>
  <c r="AI156" i="54" s="1"/>
  <c r="AH158" i="54"/>
  <c r="AI158" i="54" s="1"/>
  <c r="AH160" i="54"/>
  <c r="AH162" i="54"/>
  <c r="K191" i="54"/>
  <c r="R191" i="54"/>
  <c r="AH22" i="54"/>
  <c r="AH23" i="54"/>
  <c r="AH24" i="54"/>
  <c r="AI24" i="54" s="1"/>
  <c r="AH25" i="54"/>
  <c r="AH26" i="54"/>
  <c r="AH27" i="54"/>
  <c r="AH28" i="54"/>
  <c r="AI28" i="54" s="1"/>
  <c r="AH29" i="54"/>
  <c r="AH30" i="54"/>
  <c r="AH70" i="54"/>
  <c r="AH71" i="54"/>
  <c r="AI71" i="54" s="1"/>
  <c r="AH72" i="54"/>
  <c r="AH73" i="54"/>
  <c r="AH74" i="54"/>
  <c r="AH75" i="54"/>
  <c r="AI75" i="54" s="1"/>
  <c r="AH76" i="54"/>
  <c r="AH77" i="54"/>
  <c r="AH78" i="54"/>
  <c r="AH118" i="54"/>
  <c r="AI118" i="54" s="1"/>
  <c r="AH119" i="54"/>
  <c r="AH120" i="54"/>
  <c r="AH121" i="54"/>
  <c r="AH122" i="54"/>
  <c r="AI122" i="54" s="1"/>
  <c r="AH123" i="54"/>
  <c r="AI123" i="54" s="1"/>
  <c r="AH124" i="54"/>
  <c r="AH125" i="54"/>
  <c r="AH126" i="54"/>
  <c r="AI126" i="54" s="1"/>
  <c r="AH141" i="54"/>
  <c r="AI141" i="54" s="1"/>
  <c r="U151" i="54"/>
  <c r="J19" i="55" s="1"/>
  <c r="AH143" i="54"/>
  <c r="AH144" i="54"/>
  <c r="AH145" i="54"/>
  <c r="AH146" i="54"/>
  <c r="AH147" i="54"/>
  <c r="AH148" i="54"/>
  <c r="AH149" i="54"/>
  <c r="AH150" i="54"/>
  <c r="U175" i="54"/>
  <c r="J21" i="55" s="1"/>
  <c r="M191" i="54"/>
  <c r="AD191" i="54"/>
  <c r="AH33" i="54"/>
  <c r="AH35" i="54"/>
  <c r="AI35" i="54" s="1"/>
  <c r="AH37" i="54"/>
  <c r="AH39" i="54"/>
  <c r="AH41" i="54"/>
  <c r="AH81" i="54"/>
  <c r="AI81" i="54" s="1"/>
  <c r="AH83" i="54"/>
  <c r="AI83" i="54" s="1"/>
  <c r="AH85" i="54"/>
  <c r="AH87" i="54"/>
  <c r="AH89" i="54"/>
  <c r="AH131" i="54"/>
  <c r="AI131" i="54" s="1"/>
  <c r="AH133" i="54"/>
  <c r="AH135" i="54"/>
  <c r="AH137" i="54"/>
  <c r="AI137" i="54" s="1"/>
  <c r="AH155" i="54"/>
  <c r="AH157" i="54"/>
  <c r="AH159" i="54"/>
  <c r="AH161" i="54"/>
  <c r="AI161" i="54" s="1"/>
  <c r="AH9" i="54"/>
  <c r="AH10" i="54"/>
  <c r="AH11" i="54"/>
  <c r="AH12" i="54"/>
  <c r="AH13" i="54"/>
  <c r="AH14" i="54"/>
  <c r="AH15" i="54"/>
  <c r="AH16" i="54"/>
  <c r="AH17" i="54"/>
  <c r="AH18" i="54"/>
  <c r="AH57" i="54"/>
  <c r="AH58" i="54"/>
  <c r="AI58" i="54" s="1"/>
  <c r="AH59" i="54"/>
  <c r="AI59" i="54" s="1"/>
  <c r="AH60" i="54"/>
  <c r="AH61" i="54"/>
  <c r="AH62" i="54"/>
  <c r="AI62" i="54" s="1"/>
  <c r="AH63" i="54"/>
  <c r="AI63" i="54" s="1"/>
  <c r="AH64" i="54"/>
  <c r="AH65" i="54"/>
  <c r="AH66" i="54"/>
  <c r="AI66" i="54" s="1"/>
  <c r="AH105" i="54"/>
  <c r="AH106" i="54"/>
  <c r="AH107" i="54"/>
  <c r="AH108" i="54"/>
  <c r="AI108" i="54" s="1"/>
  <c r="AH109" i="54"/>
  <c r="AI109" i="54" s="1"/>
  <c r="AH110" i="54"/>
  <c r="AH111" i="54"/>
  <c r="AH112" i="54"/>
  <c r="AI112" i="54" s="1"/>
  <c r="AH113" i="54"/>
  <c r="AI113" i="54" s="1"/>
  <c r="AH114" i="54"/>
  <c r="AH178" i="54"/>
  <c r="AH179" i="54"/>
  <c r="AH180" i="54"/>
  <c r="AI180" i="54" s="1"/>
  <c r="AH181" i="54"/>
  <c r="AH182" i="54"/>
  <c r="AH183" i="54"/>
  <c r="AI183" i="54" s="1"/>
  <c r="AH184" i="54"/>
  <c r="AI184" i="54" s="1"/>
  <c r="AH185" i="54"/>
  <c r="AH186" i="54"/>
  <c r="AE191" i="54"/>
  <c r="V191" i="54"/>
  <c r="AA191" i="54"/>
  <c r="Z191" i="54"/>
  <c r="J191" i="54"/>
  <c r="W191" i="54"/>
  <c r="U190" i="54"/>
  <c r="J23" i="55" s="1"/>
  <c r="O191" i="54"/>
  <c r="S191" i="54"/>
  <c r="E24" i="55"/>
  <c r="I24" i="55"/>
  <c r="T24" i="55"/>
  <c r="Y127" i="52"/>
  <c r="N17" i="53" s="1"/>
  <c r="V191" i="52"/>
  <c r="AH22" i="52"/>
  <c r="AH24" i="52"/>
  <c r="AH26" i="52"/>
  <c r="AI26" i="52" s="1"/>
  <c r="AH28" i="52"/>
  <c r="AH30" i="52"/>
  <c r="AH70" i="52"/>
  <c r="AH72" i="52"/>
  <c r="AI72" i="52" s="1"/>
  <c r="AH74" i="52"/>
  <c r="AI74" i="52" s="1"/>
  <c r="AH76" i="52"/>
  <c r="AH78" i="52"/>
  <c r="Y115" i="52"/>
  <c r="N16" i="53" s="1"/>
  <c r="AH119" i="52"/>
  <c r="AI119" i="52" s="1"/>
  <c r="AH121" i="52"/>
  <c r="AH123" i="52"/>
  <c r="AH125" i="52"/>
  <c r="AI125" i="52" s="1"/>
  <c r="AH141" i="52"/>
  <c r="AH143" i="52"/>
  <c r="AH145" i="52"/>
  <c r="AH147" i="52"/>
  <c r="AI147" i="52" s="1"/>
  <c r="AH149" i="52"/>
  <c r="AH9" i="52"/>
  <c r="AH10" i="52"/>
  <c r="AH11" i="52"/>
  <c r="AH12" i="52"/>
  <c r="AI12" i="52" s="1"/>
  <c r="AH13" i="52"/>
  <c r="AH14" i="52"/>
  <c r="AH15" i="52"/>
  <c r="AI15" i="52" s="1"/>
  <c r="AH16" i="52"/>
  <c r="AI16" i="52" s="1"/>
  <c r="AH17" i="52"/>
  <c r="AH18" i="52"/>
  <c r="AG31" i="52"/>
  <c r="V9" i="53" s="1"/>
  <c r="Y55" i="52"/>
  <c r="N11" i="53" s="1"/>
  <c r="AH57" i="52"/>
  <c r="AH58" i="52"/>
  <c r="AH59" i="52"/>
  <c r="AH60" i="52"/>
  <c r="AI60" i="52" s="1"/>
  <c r="AH61" i="52"/>
  <c r="AH62" i="52"/>
  <c r="AH63" i="52"/>
  <c r="AI63" i="52" s="1"/>
  <c r="AH64" i="52"/>
  <c r="AI64" i="52" s="1"/>
  <c r="AH65" i="52"/>
  <c r="AH66" i="52"/>
  <c r="AG79" i="52"/>
  <c r="V13" i="53" s="1"/>
  <c r="Y103" i="52"/>
  <c r="N15" i="53" s="1"/>
  <c r="AH105" i="52"/>
  <c r="AH106" i="52"/>
  <c r="AH107" i="52"/>
  <c r="AH108" i="52"/>
  <c r="AH109" i="52"/>
  <c r="AH110" i="52"/>
  <c r="AH111" i="52"/>
  <c r="AH112" i="52"/>
  <c r="AH113" i="52"/>
  <c r="AH114" i="52"/>
  <c r="AG127" i="52"/>
  <c r="V17" i="53" s="1"/>
  <c r="AG151" i="52"/>
  <c r="V19" i="53" s="1"/>
  <c r="Y175" i="52"/>
  <c r="N21" i="53" s="1"/>
  <c r="AH178" i="52"/>
  <c r="AH179" i="52"/>
  <c r="AI179" i="52" s="1"/>
  <c r="AH180" i="52"/>
  <c r="AH181" i="52"/>
  <c r="AH182" i="52"/>
  <c r="AH183" i="52"/>
  <c r="AI183" i="52" s="1"/>
  <c r="AH184" i="52"/>
  <c r="AH185" i="52"/>
  <c r="AH186" i="52"/>
  <c r="R191" i="52"/>
  <c r="AG55" i="52"/>
  <c r="V11" i="53" s="1"/>
  <c r="AG103" i="52"/>
  <c r="V15" i="53" s="1"/>
  <c r="Y19" i="52"/>
  <c r="AH23" i="52"/>
  <c r="AI23" i="52" s="1"/>
  <c r="AH25" i="52"/>
  <c r="AI25" i="52" s="1"/>
  <c r="AH27" i="52"/>
  <c r="AI27" i="52" s="1"/>
  <c r="AH29" i="52"/>
  <c r="AG43" i="52"/>
  <c r="V10" i="53" s="1"/>
  <c r="AH71" i="52"/>
  <c r="AI71" i="52" s="1"/>
  <c r="AH73" i="52"/>
  <c r="AH75" i="52"/>
  <c r="AH77" i="52"/>
  <c r="AI77" i="52" s="1"/>
  <c r="AH118" i="52"/>
  <c r="AI118" i="52" s="1"/>
  <c r="AH120" i="52"/>
  <c r="AH122" i="52"/>
  <c r="AI122" i="52" s="1"/>
  <c r="AH124" i="52"/>
  <c r="AI124" i="52" s="1"/>
  <c r="AH126" i="52"/>
  <c r="AH142" i="52"/>
  <c r="AH144" i="52"/>
  <c r="AI144" i="52" s="1"/>
  <c r="AH146" i="52"/>
  <c r="AI146" i="52" s="1"/>
  <c r="AH148" i="52"/>
  <c r="AI148" i="52" s="1"/>
  <c r="AH150" i="52"/>
  <c r="T191" i="52"/>
  <c r="AG19" i="52"/>
  <c r="V8" i="53" s="1"/>
  <c r="E24" i="53"/>
  <c r="I24" i="53"/>
  <c r="O24" i="53"/>
  <c r="T24" i="53"/>
  <c r="Y43" i="52"/>
  <c r="N10" i="53" s="1"/>
  <c r="AH46" i="52"/>
  <c r="AH47" i="52"/>
  <c r="AH48" i="52"/>
  <c r="AI48" i="52" s="1"/>
  <c r="AH49" i="52"/>
  <c r="AH50" i="52"/>
  <c r="AH51" i="52"/>
  <c r="AH52" i="52"/>
  <c r="AI52" i="52" s="1"/>
  <c r="AH53" i="52"/>
  <c r="AH54" i="52"/>
  <c r="AG67" i="52"/>
  <c r="V12" i="53" s="1"/>
  <c r="Y91" i="52"/>
  <c r="N14" i="53" s="1"/>
  <c r="AH94" i="52"/>
  <c r="AI94" i="52" s="1"/>
  <c r="AH95" i="52"/>
  <c r="AH96" i="52"/>
  <c r="AH97" i="52"/>
  <c r="AI97" i="52" s="1"/>
  <c r="AH98" i="52"/>
  <c r="AI98" i="52" s="1"/>
  <c r="AH99" i="52"/>
  <c r="AH100" i="52"/>
  <c r="AH101" i="52"/>
  <c r="AI101" i="52" s="1"/>
  <c r="AH102" i="52"/>
  <c r="AI102" i="52" s="1"/>
  <c r="AG115" i="52"/>
  <c r="V16" i="53" s="1"/>
  <c r="Y139" i="52"/>
  <c r="N18" i="53" s="1"/>
  <c r="Y163" i="52"/>
  <c r="N20" i="53" s="1"/>
  <c r="AH165" i="52"/>
  <c r="AI165" i="52" s="1"/>
  <c r="AH166" i="52"/>
  <c r="AH167" i="52"/>
  <c r="AH168" i="52"/>
  <c r="AH169" i="52"/>
  <c r="AI169" i="52" s="1"/>
  <c r="AH170" i="52"/>
  <c r="AH171" i="52"/>
  <c r="AH172" i="52"/>
  <c r="AI172" i="52" s="1"/>
  <c r="AH173" i="52"/>
  <c r="AI173" i="52" s="1"/>
  <c r="AH174" i="52"/>
  <c r="AG187" i="52"/>
  <c r="V22" i="53" s="1"/>
  <c r="K191" i="52"/>
  <c r="Z191" i="52"/>
  <c r="AD191" i="52"/>
  <c r="Y190" i="52"/>
  <c r="N23" i="53" s="1"/>
  <c r="AB191" i="52"/>
  <c r="AH189" i="52"/>
  <c r="J191" i="52"/>
  <c r="O191" i="52"/>
  <c r="AG190" i="52"/>
  <c r="V23" i="53" s="1"/>
  <c r="N191" i="52"/>
  <c r="X191" i="52"/>
  <c r="AF191" i="52"/>
  <c r="AG191" i="52"/>
  <c r="AI46" i="52"/>
  <c r="AI47" i="52"/>
  <c r="AI49" i="52"/>
  <c r="AI50" i="52"/>
  <c r="AI51" i="52"/>
  <c r="AI53" i="52"/>
  <c r="AI54" i="52"/>
  <c r="AI95" i="52"/>
  <c r="AI96" i="52"/>
  <c r="AI99" i="52"/>
  <c r="AI100" i="52"/>
  <c r="AI166" i="52"/>
  <c r="AI167" i="52"/>
  <c r="AI170" i="52"/>
  <c r="AI171" i="52"/>
  <c r="AI174" i="52"/>
  <c r="V8" i="55"/>
  <c r="V24" i="55" s="1"/>
  <c r="AG191" i="54"/>
  <c r="AI46" i="54"/>
  <c r="AI47" i="54"/>
  <c r="AI48" i="54"/>
  <c r="AI49" i="54"/>
  <c r="AI50" i="54"/>
  <c r="AI51" i="54"/>
  <c r="AI52" i="54"/>
  <c r="AI53" i="54"/>
  <c r="AI54" i="54"/>
  <c r="AI94" i="54"/>
  <c r="AI95" i="54"/>
  <c r="AI96" i="54"/>
  <c r="AI97" i="54"/>
  <c r="AI98" i="54"/>
  <c r="AI99" i="54"/>
  <c r="AI100" i="54"/>
  <c r="AI101" i="54"/>
  <c r="AI102" i="54"/>
  <c r="AI22" i="52"/>
  <c r="AI24" i="52"/>
  <c r="AI29" i="52"/>
  <c r="AI70" i="52"/>
  <c r="AI76" i="52"/>
  <c r="AI78" i="52"/>
  <c r="AI120" i="52"/>
  <c r="AI126" i="52"/>
  <c r="AI142" i="52"/>
  <c r="AI150" i="52"/>
  <c r="AI22" i="54"/>
  <c r="AI23" i="54"/>
  <c r="AI25" i="54"/>
  <c r="AI26" i="54"/>
  <c r="AI27" i="54"/>
  <c r="AI29" i="54"/>
  <c r="AI30" i="54"/>
  <c r="AI70" i="54"/>
  <c r="AI72" i="54"/>
  <c r="AI73" i="54"/>
  <c r="AI74" i="54"/>
  <c r="AI76" i="54"/>
  <c r="AI77" i="54"/>
  <c r="AI78" i="54"/>
  <c r="AI119" i="54"/>
  <c r="AI120" i="54"/>
  <c r="AI121" i="54"/>
  <c r="G24" i="53"/>
  <c r="Q24" i="53"/>
  <c r="Q24" i="55"/>
  <c r="Y191" i="52"/>
  <c r="N8" i="53"/>
  <c r="AI28" i="52"/>
  <c r="AI30" i="52"/>
  <c r="AI73" i="52"/>
  <c r="AI75" i="52"/>
  <c r="AI121" i="52"/>
  <c r="AI123" i="52"/>
  <c r="AI141" i="52"/>
  <c r="AI143" i="52"/>
  <c r="AI145" i="52"/>
  <c r="AI149" i="52"/>
  <c r="N8" i="55"/>
  <c r="N24" i="55" s="1"/>
  <c r="Y191" i="54"/>
  <c r="C24" i="53"/>
  <c r="L24" i="53"/>
  <c r="L24" i="55"/>
  <c r="AI165" i="54"/>
  <c r="AI167" i="54"/>
  <c r="AI168" i="54"/>
  <c r="AI169" i="54"/>
  <c r="AI170" i="54"/>
  <c r="AI171" i="54"/>
  <c r="AI172" i="54"/>
  <c r="AI173" i="54"/>
  <c r="AI174" i="54"/>
  <c r="Y191" i="59"/>
  <c r="N8" i="60"/>
  <c r="AI21" i="59"/>
  <c r="AI25" i="59"/>
  <c r="AI27" i="59"/>
  <c r="AI69" i="59"/>
  <c r="AI75" i="59"/>
  <c r="AI117" i="59"/>
  <c r="AI121" i="59"/>
  <c r="AI123" i="59"/>
  <c r="AI125" i="59"/>
  <c r="AI141" i="59"/>
  <c r="AI145" i="59"/>
  <c r="AI147" i="59"/>
  <c r="AI34" i="61"/>
  <c r="AI36" i="61"/>
  <c r="AI38" i="61"/>
  <c r="AI40" i="61"/>
  <c r="AI42" i="61"/>
  <c r="AI82" i="61"/>
  <c r="AI84" i="61"/>
  <c r="AI86" i="61"/>
  <c r="AI88" i="61"/>
  <c r="AI90" i="61"/>
  <c r="AI130" i="61"/>
  <c r="AI132" i="61"/>
  <c r="AI134" i="61"/>
  <c r="AI136" i="61"/>
  <c r="AI138" i="61"/>
  <c r="AI154" i="61"/>
  <c r="AI156" i="61"/>
  <c r="AI158" i="61"/>
  <c r="AI160" i="61"/>
  <c r="AI162" i="61"/>
  <c r="AI65" i="64"/>
  <c r="AI22" i="66"/>
  <c r="AI30" i="66"/>
  <c r="AI70" i="66"/>
  <c r="AI78" i="66"/>
  <c r="AI118" i="66"/>
  <c r="X19" i="67" s="1"/>
  <c r="AI122" i="66"/>
  <c r="AI126" i="66"/>
  <c r="AI142" i="66"/>
  <c r="AI146" i="66"/>
  <c r="AI150" i="66"/>
  <c r="AI37" i="74"/>
  <c r="AI85" i="74"/>
  <c r="AI133" i="74"/>
  <c r="AI157" i="74"/>
  <c r="AI112" i="76"/>
  <c r="AI184" i="76"/>
  <c r="AC191" i="52"/>
  <c r="R8" i="53"/>
  <c r="R24" i="53" s="1"/>
  <c r="AH43" i="52"/>
  <c r="AI33" i="52"/>
  <c r="AI34" i="52"/>
  <c r="AI35" i="52"/>
  <c r="AI36" i="52"/>
  <c r="AI37" i="52"/>
  <c r="AI38" i="52"/>
  <c r="AI39" i="52"/>
  <c r="AI40" i="52"/>
  <c r="AI41" i="52"/>
  <c r="AI42" i="52"/>
  <c r="AH91" i="52"/>
  <c r="AI81" i="52"/>
  <c r="AI82" i="52"/>
  <c r="AI83" i="52"/>
  <c r="AI84" i="52"/>
  <c r="AI85" i="52"/>
  <c r="AI86" i="52"/>
  <c r="AI87" i="52"/>
  <c r="AI88" i="52"/>
  <c r="AI89" i="52"/>
  <c r="AI90" i="52"/>
  <c r="AI130" i="52"/>
  <c r="AI131" i="52"/>
  <c r="AI132" i="52"/>
  <c r="D24" i="53"/>
  <c r="H24" i="53"/>
  <c r="M24" i="53"/>
  <c r="S24" i="53"/>
  <c r="AI124" i="54"/>
  <c r="AI125" i="54"/>
  <c r="AI143" i="54"/>
  <c r="AI144" i="54"/>
  <c r="AI145" i="54"/>
  <c r="AI146" i="54"/>
  <c r="AI147" i="54"/>
  <c r="AI148" i="54"/>
  <c r="AI149" i="54"/>
  <c r="AI150" i="54"/>
  <c r="AG191" i="59"/>
  <c r="AI45" i="59"/>
  <c r="AI51" i="59"/>
  <c r="AI53" i="59"/>
  <c r="AI93" i="59"/>
  <c r="AI99" i="59"/>
  <c r="AI101" i="59"/>
  <c r="AI165" i="59"/>
  <c r="AI171" i="59"/>
  <c r="AI173" i="59"/>
  <c r="AI10" i="61"/>
  <c r="AI12" i="61"/>
  <c r="AI14" i="61"/>
  <c r="AI58" i="61"/>
  <c r="AI60" i="61"/>
  <c r="AI64" i="61"/>
  <c r="AI66" i="61"/>
  <c r="AI108" i="61"/>
  <c r="AI110" i="61"/>
  <c r="AI112" i="61"/>
  <c r="AI114" i="61"/>
  <c r="AI178" i="61"/>
  <c r="AI182" i="61"/>
  <c r="AI137" i="64"/>
  <c r="AI157" i="64"/>
  <c r="AI161" i="64"/>
  <c r="AI46" i="66"/>
  <c r="AI50" i="66"/>
  <c r="AI54" i="66"/>
  <c r="AI94" i="66"/>
  <c r="AI98" i="66"/>
  <c r="AI102" i="66"/>
  <c r="AI166" i="66"/>
  <c r="AI170" i="66"/>
  <c r="AI174" i="66"/>
  <c r="AI13" i="74"/>
  <c r="AI61" i="74"/>
  <c r="AI41" i="76"/>
  <c r="AI89" i="76"/>
  <c r="AI136" i="76"/>
  <c r="AI9" i="52"/>
  <c r="AI10" i="52"/>
  <c r="AI13" i="52"/>
  <c r="AI14" i="52"/>
  <c r="AI17" i="52"/>
  <c r="AI18" i="52"/>
  <c r="AI57" i="52"/>
  <c r="AI58" i="52"/>
  <c r="AI61" i="52"/>
  <c r="AI62" i="52"/>
  <c r="AI65" i="52"/>
  <c r="AI66" i="52"/>
  <c r="AI105" i="52"/>
  <c r="AI106" i="52"/>
  <c r="AI107" i="52"/>
  <c r="AI108" i="52"/>
  <c r="AI109" i="52"/>
  <c r="AI110" i="52"/>
  <c r="AI111" i="52"/>
  <c r="AI112" i="52"/>
  <c r="AI113" i="52"/>
  <c r="AI114" i="52"/>
  <c r="K24" i="53"/>
  <c r="P24" i="53"/>
  <c r="U24" i="53"/>
  <c r="AI133" i="52"/>
  <c r="AI134" i="52"/>
  <c r="AI135" i="52"/>
  <c r="AI136" i="52"/>
  <c r="AI137" i="52"/>
  <c r="AI138" i="52"/>
  <c r="AI154" i="52"/>
  <c r="AI155" i="52"/>
  <c r="AI156" i="52"/>
  <c r="AI157" i="52"/>
  <c r="AI158" i="52"/>
  <c r="AI159" i="52"/>
  <c r="AI160" i="52"/>
  <c r="AI161" i="52"/>
  <c r="AI162" i="52"/>
  <c r="R8" i="55"/>
  <c r="R24" i="55" s="1"/>
  <c r="AC191" i="54"/>
  <c r="AI33" i="54"/>
  <c r="AI36" i="54"/>
  <c r="AI37" i="54"/>
  <c r="AI38" i="54"/>
  <c r="AI39" i="54"/>
  <c r="AI40" i="54"/>
  <c r="AI41" i="54"/>
  <c r="AH91" i="54"/>
  <c r="AI82" i="54"/>
  <c r="AI84" i="54"/>
  <c r="AI85" i="54"/>
  <c r="AI86" i="54"/>
  <c r="AI87" i="54"/>
  <c r="AI89" i="54"/>
  <c r="AI90" i="54"/>
  <c r="AI130" i="54"/>
  <c r="AI132" i="54"/>
  <c r="AI133" i="54"/>
  <c r="AI135" i="54"/>
  <c r="AI136" i="54"/>
  <c r="AI138" i="54"/>
  <c r="AI154" i="54"/>
  <c r="AI155" i="54"/>
  <c r="AI157" i="54"/>
  <c r="AI159" i="54"/>
  <c r="AI160" i="54"/>
  <c r="AI162" i="54"/>
  <c r="J8" i="60"/>
  <c r="AI11" i="59"/>
  <c r="AI13" i="59"/>
  <c r="AI15" i="59"/>
  <c r="AI59" i="59"/>
  <c r="AI63" i="59"/>
  <c r="AI65" i="59"/>
  <c r="AI107" i="59"/>
  <c r="AI109" i="59"/>
  <c r="AI111" i="59"/>
  <c r="AI179" i="59"/>
  <c r="AI181" i="59"/>
  <c r="AI183" i="59"/>
  <c r="AI24" i="61"/>
  <c r="AI26" i="61"/>
  <c r="AI28" i="61"/>
  <c r="AI30" i="61"/>
  <c r="AI70" i="61"/>
  <c r="AI76" i="61"/>
  <c r="AI78" i="61"/>
  <c r="AI118" i="61"/>
  <c r="AI124" i="61"/>
  <c r="AI126" i="61"/>
  <c r="AI142" i="61"/>
  <c r="AI146" i="61"/>
  <c r="AI150" i="61"/>
  <c r="AI99" i="64"/>
  <c r="AI171" i="64"/>
  <c r="AI10" i="66"/>
  <c r="AI14" i="66"/>
  <c r="AI18" i="66"/>
  <c r="AI58" i="66"/>
  <c r="AI66" i="66"/>
  <c r="AI106" i="66"/>
  <c r="AI114" i="66"/>
  <c r="AI178" i="66"/>
  <c r="AI182" i="66"/>
  <c r="AI186" i="66"/>
  <c r="AI181" i="74"/>
  <c r="AI51" i="76"/>
  <c r="AI172" i="76"/>
  <c r="AI37" i="78"/>
  <c r="AI85" i="78"/>
  <c r="AI133" i="78"/>
  <c r="AI157" i="78"/>
  <c r="AI46" i="80"/>
  <c r="AI94" i="80"/>
  <c r="D24" i="55"/>
  <c r="H24" i="55"/>
  <c r="M24" i="55"/>
  <c r="AI178" i="52"/>
  <c r="AI180" i="52"/>
  <c r="AI181" i="52"/>
  <c r="AI182" i="52"/>
  <c r="AI184" i="52"/>
  <c r="AI185" i="52"/>
  <c r="AI186" i="52"/>
  <c r="AI9" i="54"/>
  <c r="AI10" i="54"/>
  <c r="AI11" i="54"/>
  <c r="AI12" i="54"/>
  <c r="AI13" i="54"/>
  <c r="AI14" i="54"/>
  <c r="AI15" i="54"/>
  <c r="AI16" i="54"/>
  <c r="AI17" i="54"/>
  <c r="AI18" i="54"/>
  <c r="AI57" i="54"/>
  <c r="AH67" i="54"/>
  <c r="AI60" i="54"/>
  <c r="AI61" i="54"/>
  <c r="AI64" i="54"/>
  <c r="AI65" i="54"/>
  <c r="AI106" i="54"/>
  <c r="AI107" i="54"/>
  <c r="AI110" i="54"/>
  <c r="AI111" i="54"/>
  <c r="AI114" i="54"/>
  <c r="AI178" i="54"/>
  <c r="AI181" i="54"/>
  <c r="AI182" i="54"/>
  <c r="AI185" i="54"/>
  <c r="AI186" i="54"/>
  <c r="AC191" i="59"/>
  <c r="R8" i="60"/>
  <c r="R24" i="60" s="1"/>
  <c r="AI35" i="59"/>
  <c r="AI37" i="59"/>
  <c r="AI39" i="59"/>
  <c r="AI41" i="59"/>
  <c r="AI83" i="59"/>
  <c r="AI85" i="59"/>
  <c r="AI87" i="59"/>
  <c r="AI89" i="59"/>
  <c r="AI131" i="59"/>
  <c r="AI133" i="59"/>
  <c r="AI135" i="59"/>
  <c r="AI137" i="59"/>
  <c r="AI155" i="59"/>
  <c r="AI157" i="59"/>
  <c r="AI159" i="59"/>
  <c r="AI161" i="59"/>
  <c r="AI46" i="61"/>
  <c r="AI48" i="61"/>
  <c r="AI50" i="61"/>
  <c r="AI54" i="61"/>
  <c r="AI94" i="61"/>
  <c r="AI100" i="61"/>
  <c r="AI168" i="61"/>
  <c r="AI170" i="61"/>
  <c r="AI172" i="61"/>
  <c r="AI174" i="61"/>
  <c r="AI23" i="64"/>
  <c r="AI123" i="64"/>
  <c r="AI143" i="64"/>
  <c r="AI42" i="66"/>
  <c r="AI90" i="66"/>
  <c r="AI130" i="66"/>
  <c r="AI138" i="66"/>
  <c r="AI154" i="66"/>
  <c r="AI158" i="66"/>
  <c r="AI27" i="76"/>
  <c r="AI124" i="76"/>
  <c r="AI109" i="78"/>
  <c r="AI22" i="80"/>
  <c r="AI70" i="80"/>
  <c r="AI118" i="80"/>
  <c r="AI181" i="87"/>
  <c r="B24" i="55"/>
  <c r="F24" i="55"/>
  <c r="P24" i="55"/>
  <c r="U24" i="55"/>
  <c r="V191" i="66"/>
  <c r="K8" i="67"/>
  <c r="K24" i="67" s="1"/>
  <c r="R8" i="77"/>
  <c r="AI13" i="76"/>
  <c r="AI61" i="76"/>
  <c r="AI113" i="78"/>
  <c r="AI185" i="78"/>
  <c r="AI10" i="80"/>
  <c r="AI26" i="80"/>
  <c r="AI58" i="80"/>
  <c r="AI74" i="80"/>
  <c r="AI106" i="80"/>
  <c r="AI122" i="80"/>
  <c r="AI146" i="80"/>
  <c r="K191" i="82"/>
  <c r="C8" i="83"/>
  <c r="C24" i="83" s="1"/>
  <c r="R191" i="82"/>
  <c r="G8" i="83"/>
  <c r="G24" i="83" s="1"/>
  <c r="AI41" i="82"/>
  <c r="V8" i="86"/>
  <c r="AI129" i="85"/>
  <c r="AI121" i="87"/>
  <c r="AI165" i="64"/>
  <c r="AI41" i="74"/>
  <c r="AI89" i="74"/>
  <c r="AI137" i="74"/>
  <c r="AI161" i="74"/>
  <c r="V8" i="77"/>
  <c r="AI21" i="76"/>
  <c r="AI178" i="76"/>
  <c r="AI119" i="78"/>
  <c r="AI86" i="80"/>
  <c r="AI102" i="80"/>
  <c r="AI134" i="80"/>
  <c r="AI174" i="80"/>
  <c r="AI34" i="82"/>
  <c r="AI64" i="85"/>
  <c r="AI46" i="87"/>
  <c r="AI54" i="87"/>
  <c r="U19" i="52"/>
  <c r="AH21" i="52"/>
  <c r="U43" i="52"/>
  <c r="J10" i="53" s="1"/>
  <c r="AH45" i="52"/>
  <c r="U67" i="52"/>
  <c r="J12" i="53" s="1"/>
  <c r="AH69" i="52"/>
  <c r="U91" i="52"/>
  <c r="J14" i="53" s="1"/>
  <c r="AH93" i="52"/>
  <c r="U115" i="52"/>
  <c r="J16" i="53" s="1"/>
  <c r="AH117" i="52"/>
  <c r="U151" i="52"/>
  <c r="J19" i="53" s="1"/>
  <c r="AH153" i="52"/>
  <c r="U175" i="52"/>
  <c r="J21" i="53" s="1"/>
  <c r="AH177" i="52"/>
  <c r="U190" i="52"/>
  <c r="J23" i="53" s="1"/>
  <c r="B8" i="53"/>
  <c r="B24" i="53" s="1"/>
  <c r="F8" i="53"/>
  <c r="F24" i="53" s="1"/>
  <c r="AH142" i="54"/>
  <c r="AH166" i="54"/>
  <c r="C8" i="55"/>
  <c r="C24" i="55" s="1"/>
  <c r="G8" i="55"/>
  <c r="G24" i="55" s="1"/>
  <c r="K8" i="55"/>
  <c r="K24" i="55" s="1"/>
  <c r="O8" i="55"/>
  <c r="O24" i="55" s="1"/>
  <c r="S8" i="55"/>
  <c r="S24" i="55" s="1"/>
  <c r="AI10" i="59"/>
  <c r="AI18" i="59"/>
  <c r="AH33" i="59"/>
  <c r="AI38" i="59"/>
  <c r="AH47" i="59"/>
  <c r="AI58" i="59"/>
  <c r="AI72" i="59"/>
  <c r="AH81" i="59"/>
  <c r="AI86" i="59"/>
  <c r="AH95" i="59"/>
  <c r="AI100" i="59"/>
  <c r="AI106" i="59"/>
  <c r="AI114" i="59"/>
  <c r="AI120" i="59"/>
  <c r="AH129" i="59"/>
  <c r="AI134" i="59"/>
  <c r="AI144" i="59"/>
  <c r="AH153" i="59"/>
  <c r="AI158" i="59"/>
  <c r="AH167" i="59"/>
  <c r="AI172" i="59"/>
  <c r="AI178" i="59"/>
  <c r="AI186" i="59"/>
  <c r="B24" i="60"/>
  <c r="N24" i="62"/>
  <c r="AI15" i="61"/>
  <c r="AI39" i="61"/>
  <c r="AI63" i="61"/>
  <c r="AI87" i="61"/>
  <c r="AI95" i="61"/>
  <c r="AI111" i="61"/>
  <c r="AI119" i="61"/>
  <c r="AI135" i="61"/>
  <c r="AI147" i="61"/>
  <c r="AI155" i="61"/>
  <c r="AI171" i="61"/>
  <c r="Y191" i="61"/>
  <c r="AG191" i="61"/>
  <c r="U31" i="64"/>
  <c r="J9" i="65" s="1"/>
  <c r="AI42" i="64"/>
  <c r="AH47" i="64"/>
  <c r="AI58" i="64"/>
  <c r="U79" i="64"/>
  <c r="J13" i="65" s="1"/>
  <c r="AH95" i="64"/>
  <c r="AI100" i="64"/>
  <c r="AI106" i="64"/>
  <c r="U127" i="64"/>
  <c r="J17" i="65" s="1"/>
  <c r="U151" i="64"/>
  <c r="J19" i="65" s="1"/>
  <c r="AI162" i="64"/>
  <c r="AH167" i="64"/>
  <c r="J23" i="65"/>
  <c r="B24" i="65"/>
  <c r="AI51" i="66"/>
  <c r="AI83" i="66"/>
  <c r="AI99" i="66"/>
  <c r="AI155" i="66"/>
  <c r="AI171" i="66"/>
  <c r="M8" i="67"/>
  <c r="M24" i="67" s="1"/>
  <c r="AH23" i="74"/>
  <c r="AI34" i="74"/>
  <c r="AH71" i="74"/>
  <c r="AI82" i="74"/>
  <c r="AI100" i="74"/>
  <c r="AH119" i="74"/>
  <c r="AI130" i="74"/>
  <c r="AH143" i="74"/>
  <c r="AI154" i="74"/>
  <c r="AI172" i="74"/>
  <c r="AI14" i="76"/>
  <c r="AI24" i="76"/>
  <c r="AH33" i="76"/>
  <c r="AI62" i="76"/>
  <c r="AI72" i="76"/>
  <c r="AH81" i="76"/>
  <c r="AC115" i="76"/>
  <c r="R16" i="77" s="1"/>
  <c r="AI18" i="78"/>
  <c r="E24" i="79"/>
  <c r="I24" i="79"/>
  <c r="O24" i="79"/>
  <c r="T24" i="79"/>
  <c r="B24" i="79"/>
  <c r="AI27" i="80"/>
  <c r="AI75" i="80"/>
  <c r="AI107" i="80"/>
  <c r="AI123" i="80"/>
  <c r="AI147" i="80"/>
  <c r="AI179" i="80"/>
  <c r="AH131" i="85"/>
  <c r="AI122" i="87"/>
  <c r="M191" i="52"/>
  <c r="S191" i="52"/>
  <c r="W191" i="52"/>
  <c r="AA191" i="52"/>
  <c r="AE191" i="52"/>
  <c r="U19" i="54"/>
  <c r="AH21" i="54"/>
  <c r="U43" i="54"/>
  <c r="J10" i="55" s="1"/>
  <c r="AH45" i="54"/>
  <c r="U67" i="54"/>
  <c r="J12" i="55" s="1"/>
  <c r="AH69" i="54"/>
  <c r="U91" i="54"/>
  <c r="J14" i="55" s="1"/>
  <c r="AH93" i="54"/>
  <c r="U115" i="54"/>
  <c r="J16" i="55" s="1"/>
  <c r="AH117" i="54"/>
  <c r="AH153" i="54"/>
  <c r="AH177" i="54"/>
  <c r="N191" i="54"/>
  <c r="T191" i="54"/>
  <c r="X191" i="54"/>
  <c r="AB191" i="54"/>
  <c r="AF191" i="54"/>
  <c r="AH12" i="59"/>
  <c r="M191" i="59"/>
  <c r="S191" i="59"/>
  <c r="W191" i="59"/>
  <c r="AA191" i="59"/>
  <c r="AE191" i="59"/>
  <c r="AH26" i="59"/>
  <c r="AH40" i="59"/>
  <c r="AH46" i="59"/>
  <c r="AH54" i="59"/>
  <c r="AH60" i="59"/>
  <c r="AH74" i="59"/>
  <c r="AH88" i="59"/>
  <c r="AH94" i="59"/>
  <c r="AH102" i="59"/>
  <c r="AH108" i="59"/>
  <c r="AH122" i="59"/>
  <c r="AH136" i="59"/>
  <c r="AH146" i="59"/>
  <c r="AH160" i="59"/>
  <c r="AH166" i="59"/>
  <c r="AH174" i="59"/>
  <c r="AH180" i="59"/>
  <c r="H8" i="60"/>
  <c r="H24" i="60" s="1"/>
  <c r="P8" i="60"/>
  <c r="P24" i="60" s="1"/>
  <c r="U19" i="61"/>
  <c r="AH17" i="61"/>
  <c r="AC31" i="61"/>
  <c r="R9" i="62" s="1"/>
  <c r="AH25" i="61"/>
  <c r="U43" i="61"/>
  <c r="J10" i="62" s="1"/>
  <c r="AH41" i="61"/>
  <c r="AC55" i="61"/>
  <c r="R11" i="62" s="1"/>
  <c r="AH49" i="61"/>
  <c r="U67" i="61"/>
  <c r="J12" i="62" s="1"/>
  <c r="AH65" i="61"/>
  <c r="AC79" i="61"/>
  <c r="R13" i="62" s="1"/>
  <c r="AH73" i="61"/>
  <c r="U91" i="61"/>
  <c r="J14" i="62" s="1"/>
  <c r="AH89" i="61"/>
  <c r="AC103" i="61"/>
  <c r="R15" i="62" s="1"/>
  <c r="AH97" i="61"/>
  <c r="U115" i="61"/>
  <c r="J16" i="62" s="1"/>
  <c r="AH113" i="61"/>
  <c r="AC127" i="61"/>
  <c r="R17" i="62" s="1"/>
  <c r="AH121" i="61"/>
  <c r="U139" i="61"/>
  <c r="J18" i="62" s="1"/>
  <c r="AH137" i="61"/>
  <c r="U151" i="61"/>
  <c r="J19" i="62" s="1"/>
  <c r="AH149" i="61"/>
  <c r="AC163" i="61"/>
  <c r="R20" i="62" s="1"/>
  <c r="AH157" i="61"/>
  <c r="U175" i="61"/>
  <c r="J21" i="62" s="1"/>
  <c r="AH173" i="61"/>
  <c r="AC187" i="61"/>
  <c r="R22" i="62" s="1"/>
  <c r="AH181" i="61"/>
  <c r="U190" i="61"/>
  <c r="J23" i="62" s="1"/>
  <c r="G8" i="62"/>
  <c r="G24" i="62" s="1"/>
  <c r="O8" i="62"/>
  <c r="O24" i="62" s="1"/>
  <c r="U19" i="64"/>
  <c r="AH9" i="64"/>
  <c r="AG19" i="64"/>
  <c r="AI24" i="64"/>
  <c r="AC43" i="64"/>
  <c r="R10" i="65" s="1"/>
  <c r="Y43" i="64"/>
  <c r="N10" i="65" s="1"/>
  <c r="U67" i="64"/>
  <c r="J12" i="65" s="1"/>
  <c r="AH57" i="64"/>
  <c r="AG67" i="64"/>
  <c r="V12" i="65" s="1"/>
  <c r="AC91" i="64"/>
  <c r="R14" i="65" s="1"/>
  <c r="Y91" i="64"/>
  <c r="N14" i="65" s="1"/>
  <c r="U115" i="64"/>
  <c r="J16" i="65" s="1"/>
  <c r="AH105" i="64"/>
  <c r="AG115" i="64"/>
  <c r="V16" i="65" s="1"/>
  <c r="AI110" i="64"/>
  <c r="AC139" i="64"/>
  <c r="R18" i="65" s="1"/>
  <c r="Y139" i="64"/>
  <c r="N18" i="65" s="1"/>
  <c r="AI144" i="64"/>
  <c r="AC163" i="64"/>
  <c r="R20" i="65" s="1"/>
  <c r="Y163" i="64"/>
  <c r="N20" i="65" s="1"/>
  <c r="AG163" i="64"/>
  <c r="V20" i="65" s="1"/>
  <c r="U187" i="64"/>
  <c r="J22" i="65" s="1"/>
  <c r="AH177" i="64"/>
  <c r="AG187" i="64"/>
  <c r="V22" i="65" s="1"/>
  <c r="Y31" i="66"/>
  <c r="N9" i="67" s="1"/>
  <c r="AI23" i="66"/>
  <c r="AI39" i="66"/>
  <c r="AG55" i="66"/>
  <c r="V11" i="67" s="1"/>
  <c r="Y79" i="66"/>
  <c r="N13" i="67" s="1"/>
  <c r="AI71" i="66"/>
  <c r="AI87" i="66"/>
  <c r="AG103" i="66"/>
  <c r="V15" i="67" s="1"/>
  <c r="Y127" i="66"/>
  <c r="N17" i="67" s="1"/>
  <c r="AI135" i="66"/>
  <c r="Y151" i="66"/>
  <c r="N19" i="67" s="1"/>
  <c r="AG175" i="66"/>
  <c r="V21" i="67" s="1"/>
  <c r="Y190" i="66"/>
  <c r="N23" i="67" s="1"/>
  <c r="I24" i="67"/>
  <c r="AI42" i="74"/>
  <c r="AI90" i="74"/>
  <c r="AI138" i="74"/>
  <c r="AI162" i="74"/>
  <c r="B24" i="75"/>
  <c r="AG31" i="76"/>
  <c r="V9" i="77" s="1"/>
  <c r="Y55" i="76"/>
  <c r="N11" i="77" s="1"/>
  <c r="AG79" i="76"/>
  <c r="V13" i="77" s="1"/>
  <c r="Y103" i="76"/>
  <c r="N15" i="77" s="1"/>
  <c r="AH99" i="76"/>
  <c r="M24" i="77"/>
  <c r="AH142" i="80"/>
  <c r="AH36" i="82"/>
  <c r="AD191" i="66"/>
  <c r="S8" i="67"/>
  <c r="S24" i="67" s="1"/>
  <c r="AI27" i="74"/>
  <c r="AI75" i="74"/>
  <c r="AI123" i="74"/>
  <c r="J8" i="77"/>
  <c r="AI37" i="76"/>
  <c r="AI47" i="76"/>
  <c r="AI85" i="76"/>
  <c r="AI95" i="76"/>
  <c r="AI118" i="76"/>
  <c r="AI41" i="78"/>
  <c r="AI89" i="78"/>
  <c r="AI137" i="78"/>
  <c r="AI161" i="78"/>
  <c r="AI34" i="80"/>
  <c r="AI50" i="80"/>
  <c r="AI130" i="80"/>
  <c r="AI154" i="80"/>
  <c r="AI170" i="80"/>
  <c r="Z191" i="82"/>
  <c r="O8" i="83"/>
  <c r="O24" i="83" s="1"/>
  <c r="AI156" i="82"/>
  <c r="AI180" i="82"/>
  <c r="AI54" i="85"/>
  <c r="V8" i="88"/>
  <c r="AI131" i="87"/>
  <c r="AI167" i="87"/>
  <c r="AI21" i="64"/>
  <c r="AI65" i="74"/>
  <c r="AI113" i="74"/>
  <c r="AI185" i="74"/>
  <c r="AI93" i="76"/>
  <c r="AI154" i="76"/>
  <c r="AI47" i="78"/>
  <c r="AI95" i="78"/>
  <c r="AI167" i="78"/>
  <c r="AI14" i="80"/>
  <c r="AI30" i="80"/>
  <c r="AI62" i="80"/>
  <c r="AI78" i="80"/>
  <c r="AI110" i="80"/>
  <c r="AI126" i="80"/>
  <c r="AI150" i="80"/>
  <c r="AI182" i="80"/>
  <c r="AI49" i="82"/>
  <c r="AI71" i="82"/>
  <c r="AI72" i="82"/>
  <c r="AH129" i="52"/>
  <c r="AH9" i="59"/>
  <c r="AI14" i="59"/>
  <c r="AH23" i="59"/>
  <c r="AI28" i="59"/>
  <c r="AI34" i="59"/>
  <c r="AI42" i="59"/>
  <c r="AI48" i="59"/>
  <c r="AH57" i="59"/>
  <c r="AI62" i="59"/>
  <c r="AH71" i="59"/>
  <c r="AI76" i="59"/>
  <c r="AI82" i="59"/>
  <c r="AI90" i="59"/>
  <c r="AI96" i="59"/>
  <c r="AH105" i="59"/>
  <c r="AI110" i="59"/>
  <c r="AH119" i="59"/>
  <c r="AI124" i="59"/>
  <c r="AI130" i="59"/>
  <c r="AI138" i="59"/>
  <c r="AH143" i="59"/>
  <c r="AI148" i="59"/>
  <c r="AI154" i="59"/>
  <c r="AI162" i="59"/>
  <c r="AI168" i="59"/>
  <c r="AH177" i="59"/>
  <c r="F24" i="60"/>
  <c r="V24" i="62"/>
  <c r="AI27" i="61"/>
  <c r="AI35" i="61"/>
  <c r="AI51" i="61"/>
  <c r="AI59" i="61"/>
  <c r="AI83" i="61"/>
  <c r="AI99" i="61"/>
  <c r="AI131" i="61"/>
  <c r="AI143" i="61"/>
  <c r="AI159" i="61"/>
  <c r="AI167" i="61"/>
  <c r="AI183" i="61"/>
  <c r="M8" i="62"/>
  <c r="M24" i="62" s="1"/>
  <c r="U8" i="62"/>
  <c r="U24" i="62" s="1"/>
  <c r="AI66" i="64"/>
  <c r="AI82" i="64"/>
  <c r="AI124" i="64"/>
  <c r="AI130" i="64"/>
  <c r="AI148" i="64"/>
  <c r="AI186" i="64"/>
  <c r="AI27" i="66"/>
  <c r="AI59" i="66"/>
  <c r="AI107" i="66"/>
  <c r="AI123" i="66"/>
  <c r="AI147" i="66"/>
  <c r="E24" i="67"/>
  <c r="U8" i="67"/>
  <c r="U24" i="67" s="1"/>
  <c r="AI28" i="74"/>
  <c r="AH47" i="74"/>
  <c r="AI76" i="74"/>
  <c r="AH95" i="74"/>
  <c r="AI106" i="74"/>
  <c r="AI124" i="74"/>
  <c r="AI148" i="74"/>
  <c r="AH167" i="74"/>
  <c r="AI178" i="74"/>
  <c r="AH9" i="76"/>
  <c r="AI38" i="76"/>
  <c r="AI48" i="76"/>
  <c r="AH57" i="76"/>
  <c r="AI86" i="76"/>
  <c r="AH105" i="76"/>
  <c r="AI90" i="78"/>
  <c r="AI138" i="78"/>
  <c r="AI162" i="78"/>
  <c r="AI35" i="80"/>
  <c r="AI51" i="80"/>
  <c r="AI99" i="80"/>
  <c r="AI155" i="80"/>
  <c r="AI18" i="82"/>
  <c r="AI111" i="82"/>
  <c r="AH119" i="82"/>
  <c r="AH146" i="87"/>
  <c r="AH129" i="54"/>
  <c r="AH16" i="59"/>
  <c r="J191" i="59"/>
  <c r="O191" i="59"/>
  <c r="AH22" i="59"/>
  <c r="AH30" i="59"/>
  <c r="AH36" i="59"/>
  <c r="AH50" i="59"/>
  <c r="AH64" i="59"/>
  <c r="AH70" i="59"/>
  <c r="AH78" i="59"/>
  <c r="AH84" i="59"/>
  <c r="AH98" i="59"/>
  <c r="AH112" i="59"/>
  <c r="AH118" i="59"/>
  <c r="AH126" i="59"/>
  <c r="AH132" i="59"/>
  <c r="AH142" i="59"/>
  <c r="AH150" i="59"/>
  <c r="AH156" i="59"/>
  <c r="AH170" i="59"/>
  <c r="AH184" i="59"/>
  <c r="D8" i="60"/>
  <c r="D24" i="60" s="1"/>
  <c r="L8" i="60"/>
  <c r="L24" i="60" s="1"/>
  <c r="T8" i="60"/>
  <c r="T24" i="60" s="1"/>
  <c r="AC19" i="61"/>
  <c r="AH13" i="61"/>
  <c r="AH21" i="61"/>
  <c r="AH29" i="61"/>
  <c r="AC43" i="61"/>
  <c r="R10" i="62" s="1"/>
  <c r="AH37" i="61"/>
  <c r="AH45" i="61"/>
  <c r="AH53" i="61"/>
  <c r="AC67" i="61"/>
  <c r="R12" i="62" s="1"/>
  <c r="AH61" i="61"/>
  <c r="AH69" i="61"/>
  <c r="AH77" i="61"/>
  <c r="AC91" i="61"/>
  <c r="R14" i="62" s="1"/>
  <c r="AH85" i="61"/>
  <c r="AH93" i="61"/>
  <c r="AH101" i="61"/>
  <c r="AC115" i="61"/>
  <c r="R16" i="62" s="1"/>
  <c r="AH109" i="61"/>
  <c r="AH117" i="61"/>
  <c r="AH125" i="61"/>
  <c r="AC139" i="61"/>
  <c r="R18" i="62" s="1"/>
  <c r="AH133" i="61"/>
  <c r="AC151" i="61"/>
  <c r="R19" i="62" s="1"/>
  <c r="AH145" i="61"/>
  <c r="AH153" i="61"/>
  <c r="AH161" i="61"/>
  <c r="AC175" i="61"/>
  <c r="R21" i="62" s="1"/>
  <c r="AH169" i="61"/>
  <c r="AH177" i="61"/>
  <c r="AH185" i="61"/>
  <c r="AC190" i="61"/>
  <c r="R23" i="62" s="1"/>
  <c r="C8" i="62"/>
  <c r="C24" i="62" s="1"/>
  <c r="K8" i="62"/>
  <c r="K24" i="62" s="1"/>
  <c r="S8" i="62"/>
  <c r="S24" i="62" s="1"/>
  <c r="AC19" i="64"/>
  <c r="Y19" i="64"/>
  <c r="U43" i="64"/>
  <c r="J10" i="65" s="1"/>
  <c r="AH33" i="64"/>
  <c r="AG43" i="64"/>
  <c r="V10" i="65" s="1"/>
  <c r="AI38" i="64"/>
  <c r="AI48" i="64"/>
  <c r="AC67" i="64"/>
  <c r="R12" i="65" s="1"/>
  <c r="Y67" i="64"/>
  <c r="N12" i="65" s="1"/>
  <c r="U91" i="64"/>
  <c r="J14" i="65" s="1"/>
  <c r="AH81" i="64"/>
  <c r="AG91" i="64"/>
  <c r="V14" i="65" s="1"/>
  <c r="AI86" i="64"/>
  <c r="AC115" i="64"/>
  <c r="R16" i="65" s="1"/>
  <c r="Y115" i="64"/>
  <c r="N16" i="65" s="1"/>
  <c r="U139" i="64"/>
  <c r="J18" i="65" s="1"/>
  <c r="AH129" i="64"/>
  <c r="AG139" i="64"/>
  <c r="V18" i="65" s="1"/>
  <c r="U163" i="64"/>
  <c r="J20" i="65" s="1"/>
  <c r="AH153" i="64"/>
  <c r="AI168" i="64"/>
  <c r="AC187" i="64"/>
  <c r="R22" i="65" s="1"/>
  <c r="Y187" i="64"/>
  <c r="N22" i="65" s="1"/>
  <c r="F24" i="65"/>
  <c r="AI15" i="66"/>
  <c r="AG31" i="66"/>
  <c r="V9" i="67" s="1"/>
  <c r="Y55" i="66"/>
  <c r="N11" i="67" s="1"/>
  <c r="AI47" i="66"/>
  <c r="AI63" i="66"/>
  <c r="AG79" i="66"/>
  <c r="V13" i="67" s="1"/>
  <c r="Y103" i="66"/>
  <c r="N15" i="67" s="1"/>
  <c r="AI95" i="66"/>
  <c r="AG127" i="66"/>
  <c r="V17" i="67" s="1"/>
  <c r="AG151" i="66"/>
  <c r="V19" i="67" s="1"/>
  <c r="Y175" i="66"/>
  <c r="N21" i="67" s="1"/>
  <c r="AI167" i="66"/>
  <c r="AI183" i="66"/>
  <c r="AG190" i="66"/>
  <c r="V23" i="67" s="1"/>
  <c r="AI18" i="74"/>
  <c r="AI66" i="74"/>
  <c r="AI186" i="74"/>
  <c r="Y31" i="76"/>
  <c r="N9" i="77" s="1"/>
  <c r="AG55" i="76"/>
  <c r="V11" i="77" s="1"/>
  <c r="Y79" i="76"/>
  <c r="N13" i="77" s="1"/>
  <c r="AG103" i="76"/>
  <c r="V15" i="77" s="1"/>
  <c r="E24" i="77"/>
  <c r="AH166" i="80"/>
  <c r="AI11" i="82"/>
  <c r="AI50" i="82"/>
  <c r="AI73" i="82"/>
  <c r="AI21" i="74"/>
  <c r="AI69" i="74"/>
  <c r="AI117" i="74"/>
  <c r="AI141" i="74"/>
  <c r="AI132" i="76"/>
  <c r="AI144" i="76"/>
  <c r="AI168" i="76"/>
  <c r="AI27" i="78"/>
  <c r="AI75" i="78"/>
  <c r="AI123" i="78"/>
  <c r="AD191" i="80"/>
  <c r="S8" i="81"/>
  <c r="S24" i="81" s="1"/>
  <c r="AI42" i="80"/>
  <c r="AI90" i="80"/>
  <c r="AI162" i="80"/>
  <c r="AI29" i="82"/>
  <c r="E9" i="83"/>
  <c r="E24" i="83" s="1"/>
  <c r="N191" i="82"/>
  <c r="I9" i="83"/>
  <c r="I24" i="83" s="1"/>
  <c r="T191" i="82"/>
  <c r="AI39" i="82"/>
  <c r="AI99" i="82"/>
  <c r="AI70" i="85"/>
  <c r="AI85" i="85"/>
  <c r="AI108" i="85"/>
  <c r="AI183" i="85"/>
  <c r="AI15" i="87"/>
  <c r="AI36" i="87"/>
  <c r="AI40" i="87"/>
  <c r="AI63" i="87"/>
  <c r="AI94" i="87"/>
  <c r="AI61" i="89"/>
  <c r="AI181" i="91"/>
  <c r="AH9" i="61"/>
  <c r="U31" i="61"/>
  <c r="J9" i="62" s="1"/>
  <c r="AH33" i="61"/>
  <c r="U55" i="61"/>
  <c r="J11" i="62" s="1"/>
  <c r="AH57" i="61"/>
  <c r="U79" i="61"/>
  <c r="J13" i="62" s="1"/>
  <c r="AH81" i="61"/>
  <c r="U103" i="61"/>
  <c r="J15" i="62" s="1"/>
  <c r="AH105" i="61"/>
  <c r="U127" i="61"/>
  <c r="J17" i="62" s="1"/>
  <c r="AH129" i="61"/>
  <c r="AH141" i="61"/>
  <c r="U163" i="61"/>
  <c r="J20" i="62" s="1"/>
  <c r="AH165" i="61"/>
  <c r="U187" i="61"/>
  <c r="J22" i="62" s="1"/>
  <c r="AH189" i="61"/>
  <c r="AI189" i="61" s="1"/>
  <c r="AH12" i="64"/>
  <c r="M191" i="64"/>
  <c r="S191" i="64"/>
  <c r="AA191" i="64"/>
  <c r="AH26" i="64"/>
  <c r="AH40" i="64"/>
  <c r="AH46" i="64"/>
  <c r="AH54" i="64"/>
  <c r="AH60" i="64"/>
  <c r="AH74" i="64"/>
  <c r="AH88" i="64"/>
  <c r="AH94" i="64"/>
  <c r="AH102" i="64"/>
  <c r="AH108" i="64"/>
  <c r="AH122" i="64"/>
  <c r="AH136" i="64"/>
  <c r="AH146" i="64"/>
  <c r="AH160" i="64"/>
  <c r="AH166" i="64"/>
  <c r="AH174" i="64"/>
  <c r="AH180" i="64"/>
  <c r="H8" i="65"/>
  <c r="H24" i="65" s="1"/>
  <c r="P8" i="65"/>
  <c r="P24" i="65" s="1"/>
  <c r="U19" i="66"/>
  <c r="AH17" i="66"/>
  <c r="AC31" i="66"/>
  <c r="R9" i="67" s="1"/>
  <c r="AH25" i="66"/>
  <c r="U43" i="66"/>
  <c r="J10" i="67" s="1"/>
  <c r="AH41" i="66"/>
  <c r="AC55" i="66"/>
  <c r="R11" i="67" s="1"/>
  <c r="AH49" i="66"/>
  <c r="U67" i="66"/>
  <c r="J12" i="67" s="1"/>
  <c r="AH65" i="66"/>
  <c r="AC79" i="66"/>
  <c r="R13" i="67" s="1"/>
  <c r="AH73" i="66"/>
  <c r="U91" i="66"/>
  <c r="J14" i="67" s="1"/>
  <c r="AH89" i="66"/>
  <c r="AC103" i="66"/>
  <c r="R15" i="67" s="1"/>
  <c r="AH97" i="66"/>
  <c r="U115" i="66"/>
  <c r="J16" i="67" s="1"/>
  <c r="AH113" i="66"/>
  <c r="AC127" i="66"/>
  <c r="R17" i="67" s="1"/>
  <c r="AH121" i="66"/>
  <c r="U139" i="66"/>
  <c r="J18" i="67" s="1"/>
  <c r="AH137" i="66"/>
  <c r="U151" i="66"/>
  <c r="J19" i="67" s="1"/>
  <c r="AH149" i="66"/>
  <c r="AC163" i="66"/>
  <c r="R20" i="67" s="1"/>
  <c r="AH157" i="66"/>
  <c r="U175" i="66"/>
  <c r="J21" i="67" s="1"/>
  <c r="AH173" i="66"/>
  <c r="AC187" i="66"/>
  <c r="R22" i="67" s="1"/>
  <c r="AH181" i="66"/>
  <c r="U190" i="66"/>
  <c r="J23" i="67" s="1"/>
  <c r="G8" i="67"/>
  <c r="G24" i="67" s="1"/>
  <c r="O8" i="67"/>
  <c r="O24" i="67" s="1"/>
  <c r="AC19" i="74"/>
  <c r="Y19" i="74"/>
  <c r="D24" i="75"/>
  <c r="U43" i="74"/>
  <c r="J10" i="75" s="1"/>
  <c r="AH33" i="74"/>
  <c r="AI38" i="74"/>
  <c r="AI48" i="74"/>
  <c r="AC67" i="74"/>
  <c r="R12" i="75" s="1"/>
  <c r="Y67" i="74"/>
  <c r="N12" i="75" s="1"/>
  <c r="U91" i="74"/>
  <c r="J14" i="75" s="1"/>
  <c r="AH81" i="74"/>
  <c r="AI86" i="74"/>
  <c r="AI96" i="74"/>
  <c r="AC115" i="74"/>
  <c r="R16" i="75" s="1"/>
  <c r="Y115" i="74"/>
  <c r="N16" i="75" s="1"/>
  <c r="U139" i="74"/>
  <c r="J18" i="75" s="1"/>
  <c r="AH129" i="74"/>
  <c r="AG139" i="74"/>
  <c r="V18" i="75" s="1"/>
  <c r="AI134" i="74"/>
  <c r="U163" i="74"/>
  <c r="J20" i="75" s="1"/>
  <c r="AH153" i="74"/>
  <c r="AI158" i="74"/>
  <c r="AI168" i="74"/>
  <c r="AC187" i="74"/>
  <c r="R22" i="75" s="1"/>
  <c r="Y187" i="74"/>
  <c r="N22" i="75" s="1"/>
  <c r="F24" i="75"/>
  <c r="AI18" i="76"/>
  <c r="AH23" i="76"/>
  <c r="AI28" i="76"/>
  <c r="AI34" i="76"/>
  <c r="U55" i="76"/>
  <c r="J11" i="77" s="1"/>
  <c r="AH71" i="76"/>
  <c r="AI76" i="76"/>
  <c r="AI82" i="76"/>
  <c r="AI133" i="76"/>
  <c r="AI145" i="76"/>
  <c r="AI169" i="76"/>
  <c r="AE191" i="76"/>
  <c r="AI58" i="78"/>
  <c r="AI106" i="78"/>
  <c r="AI148" i="78"/>
  <c r="AI178" i="78"/>
  <c r="Y19" i="80"/>
  <c r="AG43" i="80"/>
  <c r="V10" i="81" s="1"/>
  <c r="Y67" i="80"/>
  <c r="N12" i="81" s="1"/>
  <c r="AG91" i="80"/>
  <c r="V14" i="81" s="1"/>
  <c r="Y115" i="80"/>
  <c r="N16" i="81" s="1"/>
  <c r="AG139" i="80"/>
  <c r="V18" i="81" s="1"/>
  <c r="AG163" i="80"/>
  <c r="V20" i="81" s="1"/>
  <c r="Y187" i="80"/>
  <c r="N22" i="81" s="1"/>
  <c r="E24" i="81"/>
  <c r="AH126" i="82"/>
  <c r="Y163" i="82"/>
  <c r="N20" i="83" s="1"/>
  <c r="H24" i="86"/>
  <c r="AH46" i="85"/>
  <c r="AH71" i="85"/>
  <c r="AI41" i="87"/>
  <c r="AI70" i="87"/>
  <c r="AI165" i="74"/>
  <c r="AI120" i="76"/>
  <c r="AI156" i="76"/>
  <c r="AI180" i="76"/>
  <c r="AI51" i="78"/>
  <c r="AI18" i="80"/>
  <c r="V191" i="80"/>
  <c r="K8" i="81"/>
  <c r="K24" i="81" s="1"/>
  <c r="AI66" i="80"/>
  <c r="Q9" i="83"/>
  <c r="Q24" i="83" s="1"/>
  <c r="AB191" i="82"/>
  <c r="AI40" i="85"/>
  <c r="AI87" i="87"/>
  <c r="AI162" i="87"/>
  <c r="AH16" i="64"/>
  <c r="J191" i="64"/>
  <c r="O191" i="64"/>
  <c r="AH22" i="64"/>
  <c r="AH30" i="64"/>
  <c r="AH36" i="64"/>
  <c r="AH50" i="64"/>
  <c r="AH64" i="64"/>
  <c r="AH70" i="64"/>
  <c r="AH78" i="64"/>
  <c r="AH84" i="64"/>
  <c r="AH98" i="64"/>
  <c r="AH112" i="64"/>
  <c r="AH118" i="64"/>
  <c r="AH126" i="64"/>
  <c r="AH132" i="64"/>
  <c r="AH142" i="64"/>
  <c r="AH150" i="64"/>
  <c r="AH156" i="64"/>
  <c r="AH170" i="64"/>
  <c r="AH184" i="64"/>
  <c r="D8" i="65"/>
  <c r="D24" i="65" s="1"/>
  <c r="L8" i="65"/>
  <c r="T8" i="65"/>
  <c r="AC19" i="66"/>
  <c r="AH13" i="66"/>
  <c r="AH21" i="66"/>
  <c r="AH29" i="66"/>
  <c r="AC43" i="66"/>
  <c r="R10" i="67" s="1"/>
  <c r="AH37" i="66"/>
  <c r="AH45" i="66"/>
  <c r="AH53" i="66"/>
  <c r="AC67" i="66"/>
  <c r="R12" i="67" s="1"/>
  <c r="AH61" i="66"/>
  <c r="AH69" i="66"/>
  <c r="AH77" i="66"/>
  <c r="AC91" i="66"/>
  <c r="R14" i="67" s="1"/>
  <c r="AH85" i="66"/>
  <c r="AH93" i="66"/>
  <c r="AH101" i="66"/>
  <c r="AC115" i="66"/>
  <c r="R16" i="67" s="1"/>
  <c r="AH109" i="66"/>
  <c r="AH117" i="66"/>
  <c r="AH125" i="66"/>
  <c r="AC139" i="66"/>
  <c r="R18" i="67" s="1"/>
  <c r="AH133" i="66"/>
  <c r="AC151" i="66"/>
  <c r="R19" i="67" s="1"/>
  <c r="AH145" i="66"/>
  <c r="AH153" i="66"/>
  <c r="AH161" i="66"/>
  <c r="AC175" i="66"/>
  <c r="R21" i="67" s="1"/>
  <c r="AH169" i="66"/>
  <c r="AH177" i="66"/>
  <c r="AH185" i="66"/>
  <c r="AC190" i="66"/>
  <c r="R23" i="67" s="1"/>
  <c r="C8" i="67"/>
  <c r="C24" i="67" s="1"/>
  <c r="U19" i="74"/>
  <c r="AH9" i="74"/>
  <c r="AG19" i="74"/>
  <c r="AI14" i="74"/>
  <c r="AC43" i="74"/>
  <c r="R10" i="75" s="1"/>
  <c r="Y43" i="74"/>
  <c r="N10" i="75" s="1"/>
  <c r="AG43" i="74"/>
  <c r="V10" i="75" s="1"/>
  <c r="U67" i="74"/>
  <c r="J12" i="75" s="1"/>
  <c r="AH57" i="74"/>
  <c r="AG67" i="74"/>
  <c r="V12" i="75" s="1"/>
  <c r="AC91" i="74"/>
  <c r="R14" i="75" s="1"/>
  <c r="Y91" i="74"/>
  <c r="N14" i="75" s="1"/>
  <c r="AG91" i="74"/>
  <c r="V14" i="75" s="1"/>
  <c r="U115" i="74"/>
  <c r="J16" i="75" s="1"/>
  <c r="AH105" i="74"/>
  <c r="AG115" i="74"/>
  <c r="V16" i="75" s="1"/>
  <c r="AI110" i="74"/>
  <c r="AC139" i="74"/>
  <c r="R18" i="75" s="1"/>
  <c r="Y139" i="74"/>
  <c r="N18" i="75" s="1"/>
  <c r="AI144" i="74"/>
  <c r="AC163" i="74"/>
  <c r="R20" i="75" s="1"/>
  <c r="Y163" i="74"/>
  <c r="N20" i="75" s="1"/>
  <c r="AG163" i="74"/>
  <c r="V20" i="75" s="1"/>
  <c r="U187" i="74"/>
  <c r="J22" i="75" s="1"/>
  <c r="AH177" i="74"/>
  <c r="AG187" i="74"/>
  <c r="V22" i="75" s="1"/>
  <c r="AI182" i="74"/>
  <c r="AI42" i="76"/>
  <c r="AI52" i="76"/>
  <c r="AI58" i="76"/>
  <c r="AI90" i="76"/>
  <c r="AI100" i="76"/>
  <c r="AI106" i="76"/>
  <c r="AI157" i="76"/>
  <c r="AI181" i="76"/>
  <c r="M191" i="76"/>
  <c r="AI34" i="78"/>
  <c r="AI52" i="78"/>
  <c r="AI82" i="78"/>
  <c r="AI100" i="78"/>
  <c r="AI130" i="78"/>
  <c r="AI172" i="78"/>
  <c r="AG19" i="80"/>
  <c r="B24" i="81"/>
  <c r="F24" i="81"/>
  <c r="P24" i="81"/>
  <c r="AF191" i="80"/>
  <c r="Y43" i="80"/>
  <c r="N10" i="81" s="1"/>
  <c r="AG67" i="80"/>
  <c r="V12" i="81" s="1"/>
  <c r="Y91" i="80"/>
  <c r="N14" i="81" s="1"/>
  <c r="AG115" i="80"/>
  <c r="V16" i="81" s="1"/>
  <c r="Y139" i="80"/>
  <c r="N18" i="81" s="1"/>
  <c r="Y163" i="80"/>
  <c r="N20" i="81" s="1"/>
  <c r="AG187" i="80"/>
  <c r="V22" i="81" s="1"/>
  <c r="M8" i="81"/>
  <c r="M24" i="81" s="1"/>
  <c r="AG139" i="82"/>
  <c r="V18" i="83" s="1"/>
  <c r="F24" i="83"/>
  <c r="P24" i="86"/>
  <c r="AI95" i="85"/>
  <c r="AH120" i="85"/>
  <c r="AH142" i="85"/>
  <c r="AH21" i="87"/>
  <c r="AH111" i="87"/>
  <c r="AI21" i="78"/>
  <c r="AI117" i="78"/>
  <c r="X18" i="79" s="1"/>
  <c r="AI141" i="78"/>
  <c r="AI28" i="82"/>
  <c r="AI51" i="82"/>
  <c r="AI106" i="82"/>
  <c r="AI12" i="85"/>
  <c r="AI75" i="85"/>
  <c r="AI98" i="85"/>
  <c r="AI145" i="85"/>
  <c r="AI50" i="87"/>
  <c r="AI73" i="87"/>
  <c r="AI136" i="87"/>
  <c r="AI161" i="87"/>
  <c r="J8" i="90"/>
  <c r="V8" i="92"/>
  <c r="AI107" i="91"/>
  <c r="X19" i="92" s="1"/>
  <c r="AI114" i="91"/>
  <c r="AI136" i="93"/>
  <c r="AH9" i="66"/>
  <c r="U31" i="66"/>
  <c r="J9" i="67" s="1"/>
  <c r="AH33" i="66"/>
  <c r="U55" i="66"/>
  <c r="J11" i="67" s="1"/>
  <c r="AH57" i="66"/>
  <c r="U79" i="66"/>
  <c r="J13" i="67" s="1"/>
  <c r="AH81" i="66"/>
  <c r="U103" i="66"/>
  <c r="J15" i="67" s="1"/>
  <c r="AH105" i="66"/>
  <c r="U127" i="66"/>
  <c r="J17" i="67" s="1"/>
  <c r="AH129" i="66"/>
  <c r="AH141" i="66"/>
  <c r="U163" i="66"/>
  <c r="J20" i="67" s="1"/>
  <c r="AH165" i="66"/>
  <c r="U187" i="66"/>
  <c r="J22" i="67" s="1"/>
  <c r="AH189" i="66"/>
  <c r="AI189" i="66" s="1"/>
  <c r="AH16" i="74"/>
  <c r="J191" i="74"/>
  <c r="O191" i="74"/>
  <c r="AH22" i="74"/>
  <c r="AH30" i="74"/>
  <c r="AH36" i="74"/>
  <c r="AH50" i="74"/>
  <c r="AH64" i="74"/>
  <c r="AH70" i="74"/>
  <c r="AH78" i="74"/>
  <c r="AH84" i="74"/>
  <c r="AH98" i="74"/>
  <c r="AH112" i="74"/>
  <c r="AH118" i="74"/>
  <c r="AH126" i="74"/>
  <c r="AH132" i="74"/>
  <c r="AH142" i="74"/>
  <c r="AH150" i="74"/>
  <c r="AH156" i="74"/>
  <c r="AH170" i="74"/>
  <c r="AH184" i="74"/>
  <c r="AH12" i="76"/>
  <c r="D24" i="77"/>
  <c r="H24" i="77"/>
  <c r="L24" i="77"/>
  <c r="P24" i="77"/>
  <c r="T24" i="77"/>
  <c r="AH26" i="76"/>
  <c r="AH40" i="76"/>
  <c r="AH46" i="76"/>
  <c r="AH54" i="76"/>
  <c r="AH60" i="76"/>
  <c r="AH74" i="76"/>
  <c r="AH88" i="76"/>
  <c r="AH94" i="76"/>
  <c r="AH102" i="76"/>
  <c r="AH108" i="76"/>
  <c r="AI113" i="76"/>
  <c r="AI117" i="76"/>
  <c r="AC139" i="76"/>
  <c r="R18" i="77" s="1"/>
  <c r="AI137" i="76"/>
  <c r="AC151" i="76"/>
  <c r="R19" i="77" s="1"/>
  <c r="AI149" i="76"/>
  <c r="AC175" i="76"/>
  <c r="R21" i="77" s="1"/>
  <c r="AI173" i="76"/>
  <c r="AI177" i="76"/>
  <c r="AC190" i="76"/>
  <c r="R23" i="77" s="1"/>
  <c r="AA191" i="76"/>
  <c r="Q24" i="77"/>
  <c r="AC19" i="78"/>
  <c r="Y19" i="78"/>
  <c r="D24" i="79"/>
  <c r="S24" i="79"/>
  <c r="U43" i="78"/>
  <c r="J10" i="79" s="1"/>
  <c r="AH33" i="78"/>
  <c r="AI38" i="78"/>
  <c r="AI48" i="78"/>
  <c r="AC67" i="78"/>
  <c r="R12" i="79" s="1"/>
  <c r="Y67" i="78"/>
  <c r="N12" i="79" s="1"/>
  <c r="U91" i="78"/>
  <c r="J14" i="79" s="1"/>
  <c r="AH81" i="78"/>
  <c r="AI86" i="78"/>
  <c r="AC115" i="78"/>
  <c r="R16" i="79" s="1"/>
  <c r="Y115" i="78"/>
  <c r="N16" i="79" s="1"/>
  <c r="U139" i="78"/>
  <c r="J18" i="79" s="1"/>
  <c r="AH129" i="78"/>
  <c r="AG139" i="78"/>
  <c r="V18" i="79" s="1"/>
  <c r="AI134" i="78"/>
  <c r="U163" i="78"/>
  <c r="J20" i="79" s="1"/>
  <c r="AH153" i="78"/>
  <c r="AI158" i="78"/>
  <c r="AI168" i="78"/>
  <c r="AC187" i="78"/>
  <c r="R22" i="79" s="1"/>
  <c r="Y187" i="78"/>
  <c r="N22" i="79" s="1"/>
  <c r="F24" i="79"/>
  <c r="AG31" i="80"/>
  <c r="V9" i="81" s="1"/>
  <c r="Y55" i="80"/>
  <c r="N11" i="81" s="1"/>
  <c r="AI47" i="80"/>
  <c r="AG79" i="80"/>
  <c r="V13" i="81" s="1"/>
  <c r="Y103" i="80"/>
  <c r="N15" i="81" s="1"/>
  <c r="AI95" i="80"/>
  <c r="AG127" i="80"/>
  <c r="V17" i="81" s="1"/>
  <c r="AG151" i="80"/>
  <c r="V19" i="81" s="1"/>
  <c r="Y175" i="80"/>
  <c r="N21" i="81" s="1"/>
  <c r="AI183" i="80"/>
  <c r="V23" i="81"/>
  <c r="AG31" i="82"/>
  <c r="V9" i="83" s="1"/>
  <c r="AI52" i="82"/>
  <c r="AI90" i="82"/>
  <c r="AH132" i="82"/>
  <c r="AI76" i="85"/>
  <c r="AI180" i="85"/>
  <c r="AI51" i="87"/>
  <c r="Y67" i="87"/>
  <c r="N12" i="88" s="1"/>
  <c r="AH117" i="87"/>
  <c r="AI137" i="87"/>
  <c r="AI141" i="87"/>
  <c r="AH9" i="89"/>
  <c r="B8" i="77"/>
  <c r="B24" i="77" s="1"/>
  <c r="J191" i="76"/>
  <c r="F8" i="77"/>
  <c r="F24" i="77" s="1"/>
  <c r="O191" i="76"/>
  <c r="AI93" i="78"/>
  <c r="AI165" i="78"/>
  <c r="N8" i="83"/>
  <c r="AI38" i="82"/>
  <c r="AI113" i="82"/>
  <c r="AI114" i="82"/>
  <c r="AI23" i="85"/>
  <c r="AI50" i="85"/>
  <c r="AI123" i="85"/>
  <c r="AI136" i="85"/>
  <c r="AI168" i="85"/>
  <c r="AI25" i="87"/>
  <c r="AI125" i="87"/>
  <c r="AI24" i="89"/>
  <c r="AI47" i="89"/>
  <c r="AI66" i="91"/>
  <c r="AH12" i="74"/>
  <c r="M191" i="74"/>
  <c r="S191" i="74"/>
  <c r="W191" i="74"/>
  <c r="AA191" i="74"/>
  <c r="AE191" i="74"/>
  <c r="AH26" i="74"/>
  <c r="AH40" i="74"/>
  <c r="AH46" i="74"/>
  <c r="AH54" i="74"/>
  <c r="AH60" i="74"/>
  <c r="AH74" i="74"/>
  <c r="AH88" i="74"/>
  <c r="AH94" i="74"/>
  <c r="AH102" i="74"/>
  <c r="AH108" i="74"/>
  <c r="AH122" i="74"/>
  <c r="AH136" i="74"/>
  <c r="AH146" i="74"/>
  <c r="AH160" i="74"/>
  <c r="AH166" i="74"/>
  <c r="AH174" i="74"/>
  <c r="AH180" i="74"/>
  <c r="H8" i="75"/>
  <c r="H24" i="75" s="1"/>
  <c r="P8" i="75"/>
  <c r="P24" i="75" s="1"/>
  <c r="AH16" i="76"/>
  <c r="AH22" i="76"/>
  <c r="AH30" i="76"/>
  <c r="AH36" i="76"/>
  <c r="AH50" i="76"/>
  <c r="AH64" i="76"/>
  <c r="AH70" i="76"/>
  <c r="AH78" i="76"/>
  <c r="AH84" i="76"/>
  <c r="AH98" i="76"/>
  <c r="AC127" i="76"/>
  <c r="R17" i="77" s="1"/>
  <c r="AI125" i="76"/>
  <c r="U139" i="76"/>
  <c r="J18" i="77" s="1"/>
  <c r="U151" i="76"/>
  <c r="J19" i="77" s="1"/>
  <c r="AC163" i="76"/>
  <c r="R20" i="77" s="1"/>
  <c r="AI161" i="76"/>
  <c r="U175" i="76"/>
  <c r="J21" i="77" s="1"/>
  <c r="AC187" i="76"/>
  <c r="R22" i="77" s="1"/>
  <c r="AI185" i="76"/>
  <c r="U190" i="76"/>
  <c r="J23" i="77" s="1"/>
  <c r="S191" i="76"/>
  <c r="I24" i="77"/>
  <c r="U19" i="78"/>
  <c r="AH9" i="78"/>
  <c r="AG19" i="78"/>
  <c r="AI24" i="78"/>
  <c r="AC43" i="78"/>
  <c r="R10" i="79" s="1"/>
  <c r="Y43" i="78"/>
  <c r="N10" i="79" s="1"/>
  <c r="AG43" i="78"/>
  <c r="V10" i="79" s="1"/>
  <c r="U67" i="78"/>
  <c r="J12" i="79" s="1"/>
  <c r="AH57" i="78"/>
  <c r="AG67" i="78"/>
  <c r="V12" i="79" s="1"/>
  <c r="AI72" i="78"/>
  <c r="AC91" i="78"/>
  <c r="R14" i="79" s="1"/>
  <c r="Y91" i="78"/>
  <c r="N14" i="79" s="1"/>
  <c r="AG91" i="78"/>
  <c r="V14" i="79" s="1"/>
  <c r="U115" i="78"/>
  <c r="J16" i="79" s="1"/>
  <c r="AH105" i="78"/>
  <c r="AG115" i="78"/>
  <c r="V16" i="79" s="1"/>
  <c r="AI120" i="78"/>
  <c r="AC139" i="78"/>
  <c r="R18" i="79" s="1"/>
  <c r="Y139" i="78"/>
  <c r="N18" i="79" s="1"/>
  <c r="AC163" i="78"/>
  <c r="R20" i="79" s="1"/>
  <c r="Y163" i="78"/>
  <c r="N20" i="79" s="1"/>
  <c r="AG163" i="78"/>
  <c r="V20" i="79" s="1"/>
  <c r="U187" i="78"/>
  <c r="J22" i="79" s="1"/>
  <c r="AH177" i="78"/>
  <c r="AG187" i="78"/>
  <c r="V22" i="79" s="1"/>
  <c r="Y31" i="80"/>
  <c r="N9" i="81" s="1"/>
  <c r="AI23" i="80"/>
  <c r="AI39" i="80"/>
  <c r="AG55" i="80"/>
  <c r="V11" i="81" s="1"/>
  <c r="Y79" i="80"/>
  <c r="N13" i="81" s="1"/>
  <c r="AI71" i="80"/>
  <c r="AG103" i="80"/>
  <c r="V15" i="81" s="1"/>
  <c r="Y127" i="80"/>
  <c r="N17" i="81" s="1"/>
  <c r="AI119" i="80"/>
  <c r="AI135" i="80"/>
  <c r="Y151" i="80"/>
  <c r="N19" i="81" s="1"/>
  <c r="AI143" i="80"/>
  <c r="AI159" i="80"/>
  <c r="AG175" i="80"/>
  <c r="V21" i="81" s="1"/>
  <c r="N23" i="81"/>
  <c r="AC19" i="82"/>
  <c r="AI25" i="82"/>
  <c r="AI63" i="82"/>
  <c r="AI83" i="82"/>
  <c r="Y187" i="82"/>
  <c r="N22" i="83" s="1"/>
  <c r="AH24" i="85"/>
  <c r="AH35" i="85"/>
  <c r="AI51" i="85"/>
  <c r="AG115" i="85"/>
  <c r="V16" i="86" s="1"/>
  <c r="AH125" i="85"/>
  <c r="AH137" i="85"/>
  <c r="AI155" i="85"/>
  <c r="AI26" i="87"/>
  <c r="AH59" i="87"/>
  <c r="AH82" i="87"/>
  <c r="AH100" i="87"/>
  <c r="Y115" i="87"/>
  <c r="N16" i="88" s="1"/>
  <c r="AC151" i="87"/>
  <c r="R19" i="88" s="1"/>
  <c r="V191" i="82"/>
  <c r="K8" i="83"/>
  <c r="K24" i="83" s="1"/>
  <c r="AI105" i="82"/>
  <c r="AI133" i="82"/>
  <c r="AI37" i="85"/>
  <c r="C11" i="86"/>
  <c r="C24" i="86" s="1"/>
  <c r="K191" i="85"/>
  <c r="AI102" i="85"/>
  <c r="AI112" i="85"/>
  <c r="AI122" i="85"/>
  <c r="AI144" i="85"/>
  <c r="AI162" i="85"/>
  <c r="AI172" i="85"/>
  <c r="AI182" i="85"/>
  <c r="AI53" i="87"/>
  <c r="AI97" i="87"/>
  <c r="AI107" i="87"/>
  <c r="AI148" i="87"/>
  <c r="AI158" i="87"/>
  <c r="AI25" i="91"/>
  <c r="V21" i="94"/>
  <c r="K191" i="76"/>
  <c r="R191" i="76"/>
  <c r="V191" i="76"/>
  <c r="Z191" i="76"/>
  <c r="AD191" i="76"/>
  <c r="AG115" i="76"/>
  <c r="V16" i="77" s="1"/>
  <c r="AH111" i="76"/>
  <c r="AG127" i="76"/>
  <c r="V17" i="77" s="1"/>
  <c r="AH119" i="76"/>
  <c r="Y139" i="76"/>
  <c r="N18" i="77" s="1"/>
  <c r="AH135" i="76"/>
  <c r="Y151" i="76"/>
  <c r="N19" i="77" s="1"/>
  <c r="AH147" i="76"/>
  <c r="AG163" i="76"/>
  <c r="V20" i="77" s="1"/>
  <c r="AH155" i="76"/>
  <c r="Y175" i="76"/>
  <c r="N21" i="77" s="1"/>
  <c r="AH171" i="76"/>
  <c r="AG187" i="76"/>
  <c r="V22" i="77" s="1"/>
  <c r="AH179" i="76"/>
  <c r="Y190" i="76"/>
  <c r="N23" i="77" s="1"/>
  <c r="C8" i="77"/>
  <c r="C24" i="77" s="1"/>
  <c r="K8" i="77"/>
  <c r="K24" i="77" s="1"/>
  <c r="S8" i="77"/>
  <c r="S24" i="77" s="1"/>
  <c r="AH16" i="78"/>
  <c r="J191" i="78"/>
  <c r="O191" i="78"/>
  <c r="AH22" i="78"/>
  <c r="AH30" i="78"/>
  <c r="AH36" i="78"/>
  <c r="AH50" i="78"/>
  <c r="AH64" i="78"/>
  <c r="AH70" i="78"/>
  <c r="AH78" i="78"/>
  <c r="AH84" i="78"/>
  <c r="AH98" i="78"/>
  <c r="AH112" i="78"/>
  <c r="AH118" i="78"/>
  <c r="AH126" i="78"/>
  <c r="AH132" i="78"/>
  <c r="AH142" i="78"/>
  <c r="AH150" i="78"/>
  <c r="AH156" i="78"/>
  <c r="AH170" i="78"/>
  <c r="AH184" i="78"/>
  <c r="AC19" i="80"/>
  <c r="AH13" i="80"/>
  <c r="N191" i="80"/>
  <c r="T191" i="80"/>
  <c r="Z191" i="80"/>
  <c r="U31" i="80"/>
  <c r="J9" i="81" s="1"/>
  <c r="AH29" i="80"/>
  <c r="AC43" i="80"/>
  <c r="R10" i="81" s="1"/>
  <c r="AH37" i="80"/>
  <c r="U55" i="80"/>
  <c r="J11" i="81" s="1"/>
  <c r="AH53" i="80"/>
  <c r="AC67" i="80"/>
  <c r="R12" i="81" s="1"/>
  <c r="AH61" i="80"/>
  <c r="U79" i="80"/>
  <c r="J13" i="81" s="1"/>
  <c r="AH77" i="80"/>
  <c r="AC91" i="80"/>
  <c r="R14" i="81" s="1"/>
  <c r="AH85" i="80"/>
  <c r="U103" i="80"/>
  <c r="J15" i="81" s="1"/>
  <c r="AH101" i="80"/>
  <c r="AC115" i="80"/>
  <c r="R16" i="81" s="1"/>
  <c r="AH109" i="80"/>
  <c r="U127" i="80"/>
  <c r="J17" i="81" s="1"/>
  <c r="AH125" i="80"/>
  <c r="AC139" i="80"/>
  <c r="R18" i="81" s="1"/>
  <c r="AH133" i="80"/>
  <c r="AC151" i="80"/>
  <c r="R19" i="81" s="1"/>
  <c r="AH145" i="80"/>
  <c r="U163" i="80"/>
  <c r="J20" i="81" s="1"/>
  <c r="AH161" i="80"/>
  <c r="AC175" i="80"/>
  <c r="R21" i="81" s="1"/>
  <c r="AH169" i="80"/>
  <c r="U187" i="80"/>
  <c r="J22" i="81" s="1"/>
  <c r="AH185" i="80"/>
  <c r="R23" i="81"/>
  <c r="C8" i="81"/>
  <c r="C24" i="81" s="1"/>
  <c r="AG19" i="82"/>
  <c r="AH12" i="82"/>
  <c r="U24" i="83"/>
  <c r="AC31" i="82"/>
  <c r="R9" i="83" s="1"/>
  <c r="AH26" i="82"/>
  <c r="U43" i="82"/>
  <c r="J10" i="83" s="1"/>
  <c r="AH33" i="82"/>
  <c r="Y55" i="82"/>
  <c r="N11" i="83" s="1"/>
  <c r="AH64" i="82"/>
  <c r="U91" i="82"/>
  <c r="J14" i="83" s="1"/>
  <c r="AG103" i="82"/>
  <c r="V15" i="83" s="1"/>
  <c r="AC151" i="82"/>
  <c r="R19" i="83" s="1"/>
  <c r="U175" i="82"/>
  <c r="J21" i="83" s="1"/>
  <c r="AH166" i="82"/>
  <c r="AH21" i="85"/>
  <c r="AG31" i="85"/>
  <c r="AC43" i="85"/>
  <c r="R10" i="86" s="1"/>
  <c r="AH38" i="85"/>
  <c r="AH73" i="85"/>
  <c r="AG103" i="85"/>
  <c r="V15" i="86" s="1"/>
  <c r="AC127" i="85"/>
  <c r="R17" i="86" s="1"/>
  <c r="AG163" i="85"/>
  <c r="V20" i="86" s="1"/>
  <c r="AI173" i="85"/>
  <c r="AC187" i="85"/>
  <c r="R22" i="86" s="1"/>
  <c r="U190" i="85"/>
  <c r="J23" i="86" s="1"/>
  <c r="AH189" i="85"/>
  <c r="AI189" i="85" s="1"/>
  <c r="E24" i="86"/>
  <c r="AH33" i="87"/>
  <c r="AH90" i="87"/>
  <c r="AI108" i="87"/>
  <c r="AC139" i="87"/>
  <c r="R18" i="88" s="1"/>
  <c r="AH134" i="87"/>
  <c r="AH149" i="87"/>
  <c r="AH159" i="87"/>
  <c r="AI178" i="87"/>
  <c r="AH189" i="87"/>
  <c r="AI189" i="87" s="1"/>
  <c r="U190" i="87"/>
  <c r="J23" i="88" s="1"/>
  <c r="AG190" i="87"/>
  <c r="V23" i="88" s="1"/>
  <c r="AI155" i="89"/>
  <c r="AD191" i="82"/>
  <c r="S8" i="83"/>
  <c r="S24" i="83" s="1"/>
  <c r="AI170" i="82"/>
  <c r="AI16" i="85"/>
  <c r="AI26" i="85"/>
  <c r="AI60" i="85"/>
  <c r="AI78" i="85"/>
  <c r="AI89" i="85"/>
  <c r="AI117" i="85"/>
  <c r="AI133" i="85"/>
  <c r="AI149" i="85"/>
  <c r="AI77" i="87"/>
  <c r="AI84" i="87"/>
  <c r="AI102" i="87"/>
  <c r="AI171" i="87"/>
  <c r="AI17" i="89"/>
  <c r="AI72" i="89"/>
  <c r="AI52" i="91"/>
  <c r="AI180" i="91"/>
  <c r="AI126" i="93"/>
  <c r="AI143" i="93"/>
  <c r="AI186" i="93"/>
  <c r="N191" i="76"/>
  <c r="T191" i="76"/>
  <c r="AB191" i="76"/>
  <c r="Y115" i="76"/>
  <c r="N16" i="77" s="1"/>
  <c r="Y127" i="76"/>
  <c r="N17" i="77" s="1"/>
  <c r="AH123" i="76"/>
  <c r="AG139" i="76"/>
  <c r="V18" i="77" s="1"/>
  <c r="AH131" i="76"/>
  <c r="AG151" i="76"/>
  <c r="V19" i="77" s="1"/>
  <c r="AH143" i="76"/>
  <c r="Y163" i="76"/>
  <c r="N20" i="77" s="1"/>
  <c r="AH159" i="76"/>
  <c r="AG175" i="76"/>
  <c r="V21" i="77" s="1"/>
  <c r="AH167" i="76"/>
  <c r="Y187" i="76"/>
  <c r="N22" i="77" s="1"/>
  <c r="AH183" i="76"/>
  <c r="AG190" i="76"/>
  <c r="V23" i="77" s="1"/>
  <c r="G8" i="77"/>
  <c r="G24" i="77" s="1"/>
  <c r="O8" i="77"/>
  <c r="O24" i="77" s="1"/>
  <c r="AH12" i="78"/>
  <c r="M191" i="78"/>
  <c r="S191" i="78"/>
  <c r="W191" i="78"/>
  <c r="AA191" i="78"/>
  <c r="AE191" i="78"/>
  <c r="AH26" i="78"/>
  <c r="AH40" i="78"/>
  <c r="AH46" i="78"/>
  <c r="AH54" i="78"/>
  <c r="AH60" i="78"/>
  <c r="AH74" i="78"/>
  <c r="AH88" i="78"/>
  <c r="AH94" i="78"/>
  <c r="AH102" i="78"/>
  <c r="AH108" i="78"/>
  <c r="AH122" i="78"/>
  <c r="AH136" i="78"/>
  <c r="AH146" i="78"/>
  <c r="AH160" i="78"/>
  <c r="AH166" i="78"/>
  <c r="AH174" i="78"/>
  <c r="AH180" i="78"/>
  <c r="H8" i="79"/>
  <c r="H24" i="79" s="1"/>
  <c r="P8" i="79"/>
  <c r="P24" i="79" s="1"/>
  <c r="AH9" i="80"/>
  <c r="AH17" i="80"/>
  <c r="AC31" i="80"/>
  <c r="R9" i="81" s="1"/>
  <c r="AH25" i="80"/>
  <c r="AH33" i="80"/>
  <c r="AH41" i="80"/>
  <c r="AC55" i="80"/>
  <c r="R11" i="81" s="1"/>
  <c r="AH49" i="80"/>
  <c r="AH57" i="80"/>
  <c r="AH65" i="80"/>
  <c r="AC79" i="80"/>
  <c r="R13" i="81" s="1"/>
  <c r="AH73" i="80"/>
  <c r="AH81" i="80"/>
  <c r="AH89" i="80"/>
  <c r="AC103" i="80"/>
  <c r="R15" i="81" s="1"/>
  <c r="AH97" i="80"/>
  <c r="AH105" i="80"/>
  <c r="AH113" i="80"/>
  <c r="AC127" i="80"/>
  <c r="R17" i="81" s="1"/>
  <c r="AH121" i="80"/>
  <c r="U139" i="80"/>
  <c r="J18" i="81" s="1"/>
  <c r="AH137" i="80"/>
  <c r="AH141" i="80"/>
  <c r="AH149" i="80"/>
  <c r="AC163" i="80"/>
  <c r="R20" i="81" s="1"/>
  <c r="AH157" i="80"/>
  <c r="AH165" i="80"/>
  <c r="AH173" i="80"/>
  <c r="AC187" i="80"/>
  <c r="R22" i="81" s="1"/>
  <c r="AH181" i="80"/>
  <c r="AH189" i="80"/>
  <c r="G8" i="81"/>
  <c r="G24" i="81" s="1"/>
  <c r="O8" i="81"/>
  <c r="O24" i="81" s="1"/>
  <c r="U19" i="82"/>
  <c r="AH17" i="82"/>
  <c r="M24" i="83"/>
  <c r="U31" i="82"/>
  <c r="J9" i="83" s="1"/>
  <c r="AH21" i="82"/>
  <c r="AH24" i="82"/>
  <c r="AC43" i="82"/>
  <c r="R10" i="83" s="1"/>
  <c r="AH57" i="82"/>
  <c r="AH66" i="82"/>
  <c r="AC91" i="82"/>
  <c r="R14" i="83" s="1"/>
  <c r="Y103" i="82"/>
  <c r="N15" i="83" s="1"/>
  <c r="AI97" i="82"/>
  <c r="AI117" i="82"/>
  <c r="X18" i="83" s="1"/>
  <c r="AI124" i="82"/>
  <c r="AI130" i="82"/>
  <c r="U151" i="82"/>
  <c r="J19" i="83" s="1"/>
  <c r="AH141" i="82"/>
  <c r="Y151" i="82"/>
  <c r="N19" i="83" s="1"/>
  <c r="AI148" i="82"/>
  <c r="AI154" i="82"/>
  <c r="X191" i="82"/>
  <c r="AI17" i="85"/>
  <c r="I24" i="86"/>
  <c r="AC31" i="85"/>
  <c r="R9" i="86" s="1"/>
  <c r="AH27" i="85"/>
  <c r="U43" i="85"/>
  <c r="J10" i="86" s="1"/>
  <c r="AH33" i="85"/>
  <c r="Y67" i="85"/>
  <c r="N12" i="86" s="1"/>
  <c r="AI90" i="85"/>
  <c r="AG127" i="85"/>
  <c r="V17" i="86" s="1"/>
  <c r="AI134" i="85"/>
  <c r="AI150" i="85"/>
  <c r="AG187" i="85"/>
  <c r="V22" i="86" s="1"/>
  <c r="AC190" i="85"/>
  <c r="R23" i="86" s="1"/>
  <c r="R191" i="85"/>
  <c r="U24" i="86"/>
  <c r="Y19" i="87"/>
  <c r="U19" i="87"/>
  <c r="AI12" i="87"/>
  <c r="AC43" i="87"/>
  <c r="R10" i="88" s="1"/>
  <c r="AI78" i="87"/>
  <c r="AI85" i="87"/>
  <c r="AG103" i="87"/>
  <c r="V15" i="88" s="1"/>
  <c r="U139" i="87"/>
  <c r="J18" i="88" s="1"/>
  <c r="AI172" i="87"/>
  <c r="AI184" i="87"/>
  <c r="AC190" i="87"/>
  <c r="R23" i="88" s="1"/>
  <c r="T191" i="87"/>
  <c r="AI149" i="89"/>
  <c r="W191" i="85"/>
  <c r="L8" i="86"/>
  <c r="L24" i="86" s="1"/>
  <c r="G9" i="88"/>
  <c r="G24" i="88" s="1"/>
  <c r="R191" i="87"/>
  <c r="AI86" i="89"/>
  <c r="AI134" i="89"/>
  <c r="AI24" i="91"/>
  <c r="AI72" i="91"/>
  <c r="AI74" i="93"/>
  <c r="AI101" i="93"/>
  <c r="AI131" i="93"/>
  <c r="AI135" i="93"/>
  <c r="U127" i="76"/>
  <c r="J17" i="77" s="1"/>
  <c r="AH129" i="76"/>
  <c r="AH141" i="76"/>
  <c r="U163" i="76"/>
  <c r="J20" i="77" s="1"/>
  <c r="AH165" i="76"/>
  <c r="U187" i="76"/>
  <c r="J22" i="77" s="1"/>
  <c r="AH189" i="76"/>
  <c r="AI189" i="76" s="1"/>
  <c r="U19" i="80"/>
  <c r="AH21" i="80"/>
  <c r="U43" i="80"/>
  <c r="J10" i="81" s="1"/>
  <c r="AH45" i="80"/>
  <c r="U67" i="80"/>
  <c r="J12" i="81" s="1"/>
  <c r="AH69" i="80"/>
  <c r="U91" i="80"/>
  <c r="J14" i="81" s="1"/>
  <c r="AH93" i="80"/>
  <c r="U115" i="80"/>
  <c r="J16" i="81" s="1"/>
  <c r="AH117" i="80"/>
  <c r="AH153" i="80"/>
  <c r="AH177" i="80"/>
  <c r="AH10" i="82"/>
  <c r="J191" i="82"/>
  <c r="O191" i="82"/>
  <c r="AH30" i="82"/>
  <c r="U55" i="82"/>
  <c r="J11" i="83" s="1"/>
  <c r="AH45" i="82"/>
  <c r="AH54" i="82"/>
  <c r="AH61" i="82"/>
  <c r="AH69" i="82"/>
  <c r="AH76" i="82"/>
  <c r="AG91" i="82"/>
  <c r="V14" i="83" s="1"/>
  <c r="AI84" i="82"/>
  <c r="AC103" i="82"/>
  <c r="R15" i="83" s="1"/>
  <c r="AI98" i="82"/>
  <c r="AI112" i="82"/>
  <c r="AH123" i="82"/>
  <c r="AC139" i="82"/>
  <c r="R18" i="83" s="1"/>
  <c r="Y139" i="82"/>
  <c r="N18" i="83" s="1"/>
  <c r="AH131" i="82"/>
  <c r="AH138" i="82"/>
  <c r="AH147" i="82"/>
  <c r="AI162" i="82"/>
  <c r="AH167" i="82"/>
  <c r="AG187" i="82"/>
  <c r="V22" i="83" s="1"/>
  <c r="B8" i="83"/>
  <c r="B24" i="83" s="1"/>
  <c r="Y19" i="85"/>
  <c r="G24" i="86"/>
  <c r="AB191" i="85"/>
  <c r="AH30" i="85"/>
  <c r="AH36" i="85"/>
  <c r="AI42" i="85"/>
  <c r="AH47" i="85"/>
  <c r="AG67" i="85"/>
  <c r="V12" i="86" s="1"/>
  <c r="AI72" i="85"/>
  <c r="AC91" i="85"/>
  <c r="R14" i="86" s="1"/>
  <c r="AH88" i="85"/>
  <c r="U103" i="85"/>
  <c r="J15" i="86" s="1"/>
  <c r="AH94" i="85"/>
  <c r="AH99" i="85"/>
  <c r="AH109" i="85"/>
  <c r="AH118" i="85"/>
  <c r="AH119" i="85"/>
  <c r="AI124" i="85"/>
  <c r="AC151" i="85"/>
  <c r="R19" i="86" s="1"/>
  <c r="AH148" i="85"/>
  <c r="U163" i="85"/>
  <c r="J20" i="86" s="1"/>
  <c r="AH154" i="85"/>
  <c r="AH159" i="85"/>
  <c r="AH169" i="85"/>
  <c r="AH178" i="85"/>
  <c r="AH179" i="85"/>
  <c r="AI184" i="85"/>
  <c r="V191" i="85"/>
  <c r="AH11" i="87"/>
  <c r="AH16" i="87"/>
  <c r="AH22" i="87"/>
  <c r="AI37" i="87"/>
  <c r="AI47" i="87"/>
  <c r="U79" i="87"/>
  <c r="J13" i="88" s="1"/>
  <c r="AH69" i="87"/>
  <c r="AH74" i="87"/>
  <c r="AC91" i="87"/>
  <c r="R14" i="88" s="1"/>
  <c r="U91" i="87"/>
  <c r="J14" i="88" s="1"/>
  <c r="AI89" i="87"/>
  <c r="AI99" i="87"/>
  <c r="AH126" i="87"/>
  <c r="AH135" i="87"/>
  <c r="AG151" i="87"/>
  <c r="V19" i="88" s="1"/>
  <c r="AH147" i="87"/>
  <c r="AG163" i="87"/>
  <c r="V20" i="88" s="1"/>
  <c r="AH157" i="87"/>
  <c r="AH168" i="87"/>
  <c r="AI186" i="87"/>
  <c r="AI87" i="89"/>
  <c r="AI117" i="89"/>
  <c r="Y175" i="89"/>
  <c r="N21" i="90" s="1"/>
  <c r="M24" i="90"/>
  <c r="Y187" i="91"/>
  <c r="N22" i="92" s="1"/>
  <c r="AI27" i="93"/>
  <c r="D8" i="83"/>
  <c r="D24" i="83" s="1"/>
  <c r="M191" i="82"/>
  <c r="H8" i="83"/>
  <c r="H24" i="83" s="1"/>
  <c r="S191" i="82"/>
  <c r="L8" i="83"/>
  <c r="L24" i="83" s="1"/>
  <c r="W191" i="82"/>
  <c r="P8" i="83"/>
  <c r="P24" i="83" s="1"/>
  <c r="AA191" i="82"/>
  <c r="T8" i="83"/>
  <c r="T24" i="83" s="1"/>
  <c r="AE191" i="82"/>
  <c r="AE191" i="85"/>
  <c r="T8" i="86"/>
  <c r="T24" i="86" s="1"/>
  <c r="O191" i="87"/>
  <c r="F8" i="88"/>
  <c r="F24" i="88" s="1"/>
  <c r="AI65" i="89"/>
  <c r="T12" i="90"/>
  <c r="T24" i="90" s="1"/>
  <c r="AE194" i="89"/>
  <c r="AI124" i="89"/>
  <c r="AI185" i="89"/>
  <c r="AI33" i="91"/>
  <c r="AI83" i="91"/>
  <c r="AI97" i="91"/>
  <c r="AI121" i="91"/>
  <c r="AI124" i="91"/>
  <c r="AI125" i="91"/>
  <c r="AI156" i="91"/>
  <c r="V10" i="94"/>
  <c r="AI49" i="93"/>
  <c r="AI125" i="93"/>
  <c r="AH129" i="80"/>
  <c r="AH16" i="82"/>
  <c r="AH22" i="82"/>
  <c r="AC55" i="82"/>
  <c r="R11" i="83" s="1"/>
  <c r="AG55" i="82"/>
  <c r="V11" i="83" s="1"/>
  <c r="AH48" i="82"/>
  <c r="AH60" i="82"/>
  <c r="AH70" i="82"/>
  <c r="AH78" i="82"/>
  <c r="AH82" i="82"/>
  <c r="AH89" i="82"/>
  <c r="U103" i="82"/>
  <c r="J15" i="83" s="1"/>
  <c r="AH93" i="82"/>
  <c r="AH96" i="82"/>
  <c r="AH110" i="82"/>
  <c r="AH118" i="82"/>
  <c r="AH125" i="82"/>
  <c r="U139" i="82"/>
  <c r="J18" i="83" s="1"/>
  <c r="AH145" i="82"/>
  <c r="AH160" i="82"/>
  <c r="AG175" i="82"/>
  <c r="V21" i="83" s="1"/>
  <c r="AH185" i="82"/>
  <c r="AH189" i="82"/>
  <c r="AI189" i="82" s="1"/>
  <c r="AH13" i="85"/>
  <c r="N191" i="85"/>
  <c r="T191" i="85"/>
  <c r="O24" i="86"/>
  <c r="AH22" i="85"/>
  <c r="AH28" i="85"/>
  <c r="AH34" i="85"/>
  <c r="AH39" i="85"/>
  <c r="AG55" i="85"/>
  <c r="V11" i="86" s="1"/>
  <c r="AH65" i="85"/>
  <c r="AH69" i="85"/>
  <c r="AH74" i="85"/>
  <c r="U91" i="85"/>
  <c r="J14" i="86" s="1"/>
  <c r="AH81" i="85"/>
  <c r="AH86" i="85"/>
  <c r="Y103" i="85"/>
  <c r="N15" i="86" s="1"/>
  <c r="Y115" i="85"/>
  <c r="N16" i="86" s="1"/>
  <c r="AH121" i="85"/>
  <c r="AH126" i="85"/>
  <c r="AH132" i="85"/>
  <c r="AH138" i="85"/>
  <c r="U151" i="85"/>
  <c r="J19" i="86" s="1"/>
  <c r="AH141" i="85"/>
  <c r="AH146" i="85"/>
  <c r="Y163" i="85"/>
  <c r="N20" i="86" s="1"/>
  <c r="Y175" i="85"/>
  <c r="N21" i="86" s="1"/>
  <c r="AH181" i="85"/>
  <c r="AH186" i="85"/>
  <c r="AD191" i="85"/>
  <c r="Q8" i="86"/>
  <c r="Q24" i="86" s="1"/>
  <c r="J191" i="87"/>
  <c r="AH30" i="87"/>
  <c r="AH34" i="87"/>
  <c r="AG43" i="87"/>
  <c r="V10" i="88" s="1"/>
  <c r="AH39" i="87"/>
  <c r="AG55" i="87"/>
  <c r="V11" i="88" s="1"/>
  <c r="AH49" i="87"/>
  <c r="AH60" i="87"/>
  <c r="AH81" i="87"/>
  <c r="AG91" i="87"/>
  <c r="V14" i="88" s="1"/>
  <c r="AH86" i="87"/>
  <c r="AH96" i="87"/>
  <c r="AH101" i="87"/>
  <c r="AH112" i="87"/>
  <c r="AH118" i="87"/>
  <c r="AH133" i="87"/>
  <c r="AH138" i="87"/>
  <c r="AH145" i="87"/>
  <c r="AH150" i="87"/>
  <c r="AH155" i="87"/>
  <c r="AH160" i="87"/>
  <c r="U187" i="87"/>
  <c r="J22" i="88" s="1"/>
  <c r="AH177" i="87"/>
  <c r="K191" i="87"/>
  <c r="B8" i="88"/>
  <c r="B24" i="88" s="1"/>
  <c r="AC31" i="89"/>
  <c r="R9" i="90" s="1"/>
  <c r="AI66" i="89"/>
  <c r="AC79" i="89"/>
  <c r="R13" i="90" s="1"/>
  <c r="AI126" i="91"/>
  <c r="E8" i="88"/>
  <c r="E24" i="88" s="1"/>
  <c r="N191" i="87"/>
  <c r="Q8" i="88"/>
  <c r="Q24" i="88" s="1"/>
  <c r="AB191" i="87"/>
  <c r="U8" i="88"/>
  <c r="U24" i="88" s="1"/>
  <c r="AF191" i="87"/>
  <c r="AI99" i="89"/>
  <c r="AI182" i="89"/>
  <c r="AI10" i="91"/>
  <c r="J8" i="92"/>
  <c r="AI39" i="91"/>
  <c r="AI96" i="91"/>
  <c r="AI106" i="91"/>
  <c r="X18" i="92" s="1"/>
  <c r="AI166" i="91"/>
  <c r="V16" i="94"/>
  <c r="AH81" i="82"/>
  <c r="AH88" i="82"/>
  <c r="AH94" i="82"/>
  <c r="AH122" i="82"/>
  <c r="AH144" i="82"/>
  <c r="AC163" i="82"/>
  <c r="R20" i="83" s="1"/>
  <c r="AG163" i="82"/>
  <c r="V20" i="83" s="1"/>
  <c r="AH165" i="82"/>
  <c r="AH168" i="82"/>
  <c r="AH173" i="82"/>
  <c r="U187" i="82"/>
  <c r="J22" i="83" s="1"/>
  <c r="AH177" i="82"/>
  <c r="AH179" i="82"/>
  <c r="AH182" i="82"/>
  <c r="U19" i="85"/>
  <c r="AH9" i="85"/>
  <c r="AH11" i="85"/>
  <c r="AH14" i="85"/>
  <c r="B24" i="86"/>
  <c r="F24" i="86"/>
  <c r="AF191" i="85"/>
  <c r="AG43" i="85"/>
  <c r="V10" i="86" s="1"/>
  <c r="AH49" i="85"/>
  <c r="AH52" i="85"/>
  <c r="AH58" i="85"/>
  <c r="AH63" i="85"/>
  <c r="AH66" i="85"/>
  <c r="AH93" i="85"/>
  <c r="AH96" i="85"/>
  <c r="AH101" i="85"/>
  <c r="U115" i="85"/>
  <c r="J16" i="86" s="1"/>
  <c r="AH105" i="85"/>
  <c r="AH107" i="85"/>
  <c r="AH110" i="85"/>
  <c r="AG151" i="85"/>
  <c r="V19" i="86" s="1"/>
  <c r="AH157" i="85"/>
  <c r="AH160" i="85"/>
  <c r="AH166" i="85"/>
  <c r="AH171" i="85"/>
  <c r="AH174" i="85"/>
  <c r="S191" i="85"/>
  <c r="AA191" i="85"/>
  <c r="D8" i="86"/>
  <c r="D24" i="86" s="1"/>
  <c r="AH10" i="87"/>
  <c r="AH13" i="87"/>
  <c r="AH18" i="87"/>
  <c r="I24" i="88"/>
  <c r="M24" i="88"/>
  <c r="Y31" i="87"/>
  <c r="N9" i="88" s="1"/>
  <c r="AH24" i="87"/>
  <c r="AH27" i="87"/>
  <c r="AH35" i="87"/>
  <c r="AC55" i="87"/>
  <c r="R11" i="88" s="1"/>
  <c r="AH57" i="87"/>
  <c r="AH62" i="87"/>
  <c r="AH65" i="87"/>
  <c r="AG79" i="87"/>
  <c r="V13" i="88" s="1"/>
  <c r="AH71" i="87"/>
  <c r="AH76" i="87"/>
  <c r="U103" i="87"/>
  <c r="J15" i="88" s="1"/>
  <c r="AH93" i="87"/>
  <c r="AH106" i="87"/>
  <c r="AH109" i="87"/>
  <c r="AH114" i="87"/>
  <c r="Y127" i="87"/>
  <c r="N17" i="88" s="1"/>
  <c r="AH120" i="87"/>
  <c r="AH123" i="87"/>
  <c r="AG139" i="87"/>
  <c r="V18" i="88" s="1"/>
  <c r="AH143" i="87"/>
  <c r="AC163" i="87"/>
  <c r="R20" i="88" s="1"/>
  <c r="AH165" i="87"/>
  <c r="AH170" i="87"/>
  <c r="AH173" i="87"/>
  <c r="AG187" i="87"/>
  <c r="V22" i="88" s="1"/>
  <c r="AH179" i="87"/>
  <c r="AH182" i="87"/>
  <c r="P24" i="88"/>
  <c r="AI62" i="89"/>
  <c r="U79" i="89"/>
  <c r="J13" i="90" s="1"/>
  <c r="AG127" i="89"/>
  <c r="V17" i="90" s="1"/>
  <c r="AG139" i="89"/>
  <c r="V18" i="90" s="1"/>
  <c r="AH11" i="91"/>
  <c r="AI88" i="91"/>
  <c r="AH150" i="91"/>
  <c r="AH167" i="91"/>
  <c r="AI178" i="91"/>
  <c r="F24" i="92"/>
  <c r="AI13" i="93"/>
  <c r="AI57" i="93"/>
  <c r="C8" i="90"/>
  <c r="C24" i="90" s="1"/>
  <c r="K194" i="89"/>
  <c r="G8" i="90"/>
  <c r="G24" i="90" s="1"/>
  <c r="R194" i="89"/>
  <c r="I9" i="90"/>
  <c r="I24" i="90" s="1"/>
  <c r="T194" i="89"/>
  <c r="AI157" i="89"/>
  <c r="AI171" i="89"/>
  <c r="AI48" i="91"/>
  <c r="AI59" i="91"/>
  <c r="AI141" i="91"/>
  <c r="D9" i="94"/>
  <c r="M191" i="93"/>
  <c r="H9" i="94"/>
  <c r="S9" i="94"/>
  <c r="B10" i="94"/>
  <c r="F10" i="94"/>
  <c r="J10" i="94"/>
  <c r="AH40" i="82"/>
  <c r="AH46" i="82"/>
  <c r="AH74" i="82"/>
  <c r="AH102" i="82"/>
  <c r="AH108" i="82"/>
  <c r="AH129" i="82"/>
  <c r="AH136" i="82"/>
  <c r="U163" i="82"/>
  <c r="J20" i="83" s="1"/>
  <c r="AH153" i="82"/>
  <c r="AH158" i="82"/>
  <c r="AH169" i="82"/>
  <c r="AH172" i="82"/>
  <c r="AC187" i="82"/>
  <c r="R22" i="83" s="1"/>
  <c r="AH178" i="82"/>
  <c r="AH183" i="82"/>
  <c r="AH186" i="82"/>
  <c r="AC19" i="85"/>
  <c r="AH10" i="85"/>
  <c r="AH15" i="85"/>
  <c r="AH18" i="85"/>
  <c r="X191" i="85"/>
  <c r="AH45" i="85"/>
  <c r="AH48" i="85"/>
  <c r="AH53" i="85"/>
  <c r="U67" i="85"/>
  <c r="J12" i="86" s="1"/>
  <c r="AH57" i="85"/>
  <c r="AH59" i="85"/>
  <c r="AH62" i="85"/>
  <c r="Y91" i="85"/>
  <c r="N14" i="86" s="1"/>
  <c r="AG91" i="85"/>
  <c r="V14" i="86" s="1"/>
  <c r="AH97" i="85"/>
  <c r="AH100" i="85"/>
  <c r="AC115" i="85"/>
  <c r="R16" i="86" s="1"/>
  <c r="AH106" i="85"/>
  <c r="AH111" i="85"/>
  <c r="AH114" i="85"/>
  <c r="AH153" i="85"/>
  <c r="AH156" i="85"/>
  <c r="AH161" i="85"/>
  <c r="U175" i="85"/>
  <c r="J21" i="86" s="1"/>
  <c r="AH165" i="85"/>
  <c r="AH167" i="85"/>
  <c r="AH170" i="85"/>
  <c r="Y190" i="85"/>
  <c r="N23" i="86" s="1"/>
  <c r="AG190" i="85"/>
  <c r="V23" i="86" s="1"/>
  <c r="AH9" i="87"/>
  <c r="AH14" i="87"/>
  <c r="AH17" i="87"/>
  <c r="C24" i="88"/>
  <c r="V191" i="87"/>
  <c r="Z191" i="87"/>
  <c r="S24" i="88"/>
  <c r="AG31" i="87"/>
  <c r="AH23" i="87"/>
  <c r="AH28" i="87"/>
  <c r="U55" i="87"/>
  <c r="J11" i="88" s="1"/>
  <c r="AH45" i="87"/>
  <c r="AH58" i="87"/>
  <c r="AH61" i="87"/>
  <c r="AH66" i="87"/>
  <c r="Y79" i="87"/>
  <c r="N13" i="88" s="1"/>
  <c r="AH72" i="87"/>
  <c r="AH75" i="87"/>
  <c r="AH83" i="87"/>
  <c r="AC103" i="87"/>
  <c r="R15" i="88" s="1"/>
  <c r="AH105" i="87"/>
  <c r="AH110" i="87"/>
  <c r="AH113" i="87"/>
  <c r="AG127" i="87"/>
  <c r="V17" i="88" s="1"/>
  <c r="AH119" i="87"/>
  <c r="AH124" i="87"/>
  <c r="Y139" i="87"/>
  <c r="N18" i="88" s="1"/>
  <c r="U163" i="87"/>
  <c r="J20" i="88" s="1"/>
  <c r="AH153" i="87"/>
  <c r="AH166" i="87"/>
  <c r="AH169" i="87"/>
  <c r="AH174" i="87"/>
  <c r="Y187" i="87"/>
  <c r="N22" i="88" s="1"/>
  <c r="AH180" i="87"/>
  <c r="AH183" i="87"/>
  <c r="X191" i="87"/>
  <c r="K24" i="88"/>
  <c r="Y19" i="89"/>
  <c r="L24" i="90"/>
  <c r="AI39" i="89"/>
  <c r="U67" i="89"/>
  <c r="J12" i="90" s="1"/>
  <c r="AH57" i="89"/>
  <c r="AH96" i="89"/>
  <c r="AH123" i="89"/>
  <c r="AH133" i="89"/>
  <c r="M194" i="89"/>
  <c r="U24" i="90"/>
  <c r="AC19" i="91"/>
  <c r="O192" i="91"/>
  <c r="O24" i="92"/>
  <c r="AI60" i="91"/>
  <c r="AI118" i="91"/>
  <c r="AG151" i="91"/>
  <c r="V19" i="92" s="1"/>
  <c r="AI161" i="91"/>
  <c r="O8" i="90"/>
  <c r="O24" i="90" s="1"/>
  <c r="Z194" i="89"/>
  <c r="Q9" i="90"/>
  <c r="Q24" i="90" s="1"/>
  <c r="AB194" i="89"/>
  <c r="AI181" i="89"/>
  <c r="AI18" i="91"/>
  <c r="B8" i="92"/>
  <c r="B24" i="92" s="1"/>
  <c r="J192" i="91"/>
  <c r="AI29" i="91"/>
  <c r="AI38" i="91"/>
  <c r="AI82" i="91"/>
  <c r="AI111" i="91"/>
  <c r="AI146" i="91"/>
  <c r="AI174" i="91"/>
  <c r="O11" i="94"/>
  <c r="T11" i="94"/>
  <c r="AI112" i="93"/>
  <c r="U16" i="94"/>
  <c r="AI154" i="93"/>
  <c r="AI185" i="93"/>
  <c r="J191" i="85"/>
  <c r="O191" i="85"/>
  <c r="M191" i="87"/>
  <c r="S191" i="87"/>
  <c r="W191" i="87"/>
  <c r="AA191" i="87"/>
  <c r="AE191" i="87"/>
  <c r="AH129" i="87"/>
  <c r="D8" i="88"/>
  <c r="D24" i="88" s="1"/>
  <c r="O8" i="88"/>
  <c r="O24" i="88" s="1"/>
  <c r="T8" i="88"/>
  <c r="T24" i="88" s="1"/>
  <c r="AH18" i="89"/>
  <c r="N194" i="89"/>
  <c r="AH22" i="89"/>
  <c r="AG31" i="89"/>
  <c r="V9" i="90" s="1"/>
  <c r="AH27" i="89"/>
  <c r="AG43" i="89"/>
  <c r="V10" i="90" s="1"/>
  <c r="AH37" i="89"/>
  <c r="AH48" i="89"/>
  <c r="AH69" i="89"/>
  <c r="AG79" i="89"/>
  <c r="V13" i="90" s="1"/>
  <c r="AH74" i="89"/>
  <c r="AH84" i="89"/>
  <c r="AH89" i="89"/>
  <c r="AH100" i="89"/>
  <c r="AH106" i="89"/>
  <c r="AH121" i="89"/>
  <c r="AH126" i="89"/>
  <c r="AH131" i="89"/>
  <c r="AH144" i="89"/>
  <c r="AG151" i="89"/>
  <c r="V19" i="90" s="1"/>
  <c r="AG163" i="89"/>
  <c r="V20" i="90" s="1"/>
  <c r="U193" i="89"/>
  <c r="J23" i="90" s="1"/>
  <c r="E24" i="90"/>
  <c r="AH28" i="91"/>
  <c r="AI30" i="91"/>
  <c r="T24" i="92"/>
  <c r="Y43" i="91"/>
  <c r="N10" i="92" s="1"/>
  <c r="AI94" i="91"/>
  <c r="AH110" i="91"/>
  <c r="AI112" i="91"/>
  <c r="AC127" i="91"/>
  <c r="R17" i="92" s="1"/>
  <c r="AI132" i="91"/>
  <c r="AC151" i="91"/>
  <c r="R19" i="92" s="1"/>
  <c r="Y163" i="91"/>
  <c r="N20" i="92" s="1"/>
  <c r="AH54" i="93"/>
  <c r="AI81" i="93"/>
  <c r="AI155" i="93"/>
  <c r="R8" i="90"/>
  <c r="AI135" i="89"/>
  <c r="AI15" i="91"/>
  <c r="M9" i="92"/>
  <c r="X192" i="91"/>
  <c r="AI53" i="91"/>
  <c r="AI62" i="91"/>
  <c r="AI90" i="91"/>
  <c r="AI120" i="91"/>
  <c r="AI143" i="91"/>
  <c r="E8" i="94"/>
  <c r="N191" i="93"/>
  <c r="I8" i="94"/>
  <c r="T191" i="93"/>
  <c r="AI29" i="93"/>
  <c r="AI30" i="93"/>
  <c r="AI60" i="93"/>
  <c r="U21" i="94"/>
  <c r="H8" i="88"/>
  <c r="H24" i="88" s="1"/>
  <c r="AH21" i="89"/>
  <c r="AH26" i="89"/>
  <c r="AH36" i="89"/>
  <c r="AH41" i="89"/>
  <c r="AI58" i="89"/>
  <c r="AH73" i="89"/>
  <c r="AH78" i="89"/>
  <c r="AH83" i="89"/>
  <c r="AH88" i="89"/>
  <c r="U115" i="89"/>
  <c r="J16" i="90" s="1"/>
  <c r="AH105" i="89"/>
  <c r="AI110" i="89"/>
  <c r="AC127" i="89"/>
  <c r="R17" i="90" s="1"/>
  <c r="U127" i="89"/>
  <c r="J17" i="90" s="1"/>
  <c r="AH125" i="89"/>
  <c r="AG193" i="89"/>
  <c r="V23" i="90" s="1"/>
  <c r="AH14" i="91"/>
  <c r="AI16" i="91"/>
  <c r="AC31" i="91"/>
  <c r="R9" i="92" s="1"/>
  <c r="AI36" i="91"/>
  <c r="AC67" i="91"/>
  <c r="R12" i="92" s="1"/>
  <c r="Y79" i="91"/>
  <c r="N13" i="92" s="1"/>
  <c r="AI102" i="91"/>
  <c r="U139" i="91"/>
  <c r="J18" i="92" s="1"/>
  <c r="AI144" i="91"/>
  <c r="AG163" i="91"/>
  <c r="V20" i="92" s="1"/>
  <c r="AI172" i="91"/>
  <c r="K8" i="90"/>
  <c r="K24" i="90" s="1"/>
  <c r="V194" i="89"/>
  <c r="P8" i="90"/>
  <c r="P24" i="90" s="1"/>
  <c r="AA194" i="89"/>
  <c r="AI73" i="91"/>
  <c r="AI160" i="91"/>
  <c r="AI35" i="93"/>
  <c r="AI36" i="93"/>
  <c r="AI46" i="93"/>
  <c r="N12" i="94"/>
  <c r="AI73" i="93"/>
  <c r="AI94" i="93"/>
  <c r="AI146" i="93"/>
  <c r="AI148" i="93"/>
  <c r="AI171" i="93"/>
  <c r="E21" i="94"/>
  <c r="I21" i="94"/>
  <c r="AG19" i="89"/>
  <c r="AH11" i="89"/>
  <c r="AH16" i="89"/>
  <c r="AF194" i="89"/>
  <c r="U43" i="89"/>
  <c r="J10" i="90" s="1"/>
  <c r="AH33" i="89"/>
  <c r="AH46" i="89"/>
  <c r="AH49" i="89"/>
  <c r="AH54" i="89"/>
  <c r="Y67" i="89"/>
  <c r="N12" i="90" s="1"/>
  <c r="AH60" i="89"/>
  <c r="AH63" i="89"/>
  <c r="AH71" i="89"/>
  <c r="AC91" i="89"/>
  <c r="R14" i="90" s="1"/>
  <c r="AH93" i="89"/>
  <c r="AH98" i="89"/>
  <c r="AH101" i="89"/>
  <c r="AG115" i="89"/>
  <c r="V16" i="90" s="1"/>
  <c r="AH107" i="89"/>
  <c r="AH112" i="89"/>
  <c r="U139" i="89"/>
  <c r="J18" i="90" s="1"/>
  <c r="AH129" i="89"/>
  <c r="AH147" i="89"/>
  <c r="AH148" i="89"/>
  <c r="AH154" i="89"/>
  <c r="AH165" i="89"/>
  <c r="Y193" i="89"/>
  <c r="N23" i="90" s="1"/>
  <c r="AH190" i="89"/>
  <c r="AI190" i="89" s="1"/>
  <c r="AG43" i="91"/>
  <c r="V10" i="92" s="1"/>
  <c r="AH42" i="91"/>
  <c r="AH47" i="91"/>
  <c r="U67" i="91"/>
  <c r="J12" i="92" s="1"/>
  <c r="AH58" i="91"/>
  <c r="U79" i="91"/>
  <c r="J13" i="92" s="1"/>
  <c r="AH69" i="91"/>
  <c r="AH74" i="91"/>
  <c r="AC103" i="91"/>
  <c r="R15" i="92" s="1"/>
  <c r="AH100" i="91"/>
  <c r="AH101" i="91"/>
  <c r="AH130" i="91"/>
  <c r="AH131" i="91"/>
  <c r="Y151" i="91"/>
  <c r="N19" i="92" s="1"/>
  <c r="AH170" i="91"/>
  <c r="AH171" i="91"/>
  <c r="AG187" i="91"/>
  <c r="V22" i="92" s="1"/>
  <c r="N192" i="91"/>
  <c r="AF192" i="91"/>
  <c r="AH12" i="93"/>
  <c r="AH37" i="93"/>
  <c r="AC67" i="93"/>
  <c r="AH63" i="93"/>
  <c r="AH84" i="93"/>
  <c r="AH95" i="93"/>
  <c r="AH121" i="93"/>
  <c r="AH149" i="93"/>
  <c r="AI158" i="93"/>
  <c r="H8" i="90"/>
  <c r="H24" i="90" s="1"/>
  <c r="S194" i="89"/>
  <c r="S8" i="90"/>
  <c r="S24" i="90" s="1"/>
  <c r="AD194" i="89"/>
  <c r="AI172" i="89"/>
  <c r="K192" i="91"/>
  <c r="C8" i="92"/>
  <c r="C24" i="92" s="1"/>
  <c r="V192" i="91"/>
  <c r="K8" i="92"/>
  <c r="K24" i="92" s="1"/>
  <c r="AD192" i="91"/>
  <c r="S8" i="92"/>
  <c r="S24" i="92" s="1"/>
  <c r="I9" i="92"/>
  <c r="I24" i="92" s="1"/>
  <c r="T192" i="91"/>
  <c r="AI76" i="91"/>
  <c r="AI157" i="91"/>
  <c r="R8" i="94"/>
  <c r="AI16" i="93"/>
  <c r="X191" i="93"/>
  <c r="M8" i="94"/>
  <c r="C9" i="94"/>
  <c r="G9" i="94"/>
  <c r="L9" i="94"/>
  <c r="AI40" i="93"/>
  <c r="E10" i="94"/>
  <c r="I10" i="94"/>
  <c r="Q10" i="94"/>
  <c r="U10" i="94"/>
  <c r="R11" i="94"/>
  <c r="AI53" i="93"/>
  <c r="D11" i="94"/>
  <c r="H11" i="94"/>
  <c r="S11" i="94"/>
  <c r="J12" i="94"/>
  <c r="K13" i="94"/>
  <c r="P13" i="94"/>
  <c r="AI98" i="93"/>
  <c r="N16" i="94"/>
  <c r="Q16" i="94"/>
  <c r="C20" i="94"/>
  <c r="G20" i="94"/>
  <c r="L20" i="94"/>
  <c r="D22" i="94"/>
  <c r="H22" i="94"/>
  <c r="S22" i="94"/>
  <c r="AH12" i="89"/>
  <c r="AH15" i="89"/>
  <c r="D24" i="90"/>
  <c r="X194" i="89"/>
  <c r="AH23" i="89"/>
  <c r="AC43" i="89"/>
  <c r="AH45" i="89"/>
  <c r="AH50" i="89"/>
  <c r="AH53" i="89"/>
  <c r="AG67" i="89"/>
  <c r="V12" i="90" s="1"/>
  <c r="AH59" i="89"/>
  <c r="AH64" i="89"/>
  <c r="U91" i="89"/>
  <c r="J14" i="90" s="1"/>
  <c r="AH81" i="89"/>
  <c r="AH94" i="89"/>
  <c r="AH97" i="89"/>
  <c r="AH102" i="89"/>
  <c r="Y115" i="89"/>
  <c r="N16" i="90" s="1"/>
  <c r="AH108" i="89"/>
  <c r="AH111" i="89"/>
  <c r="AH119" i="89"/>
  <c r="AH161" i="89"/>
  <c r="AH162" i="89"/>
  <c r="U175" i="89"/>
  <c r="J21" i="90" s="1"/>
  <c r="AH173" i="89"/>
  <c r="U187" i="89"/>
  <c r="J22" i="90" s="1"/>
  <c r="AH177" i="89"/>
  <c r="B24" i="90"/>
  <c r="R192" i="91"/>
  <c r="Z192" i="91"/>
  <c r="AH34" i="91"/>
  <c r="AH35" i="91"/>
  <c r="U55" i="91"/>
  <c r="J11" i="92" s="1"/>
  <c r="AH45" i="91"/>
  <c r="AI50" i="91"/>
  <c r="AH86" i="91"/>
  <c r="AH87" i="91"/>
  <c r="AG103" i="91"/>
  <c r="V15" i="92" s="1"/>
  <c r="AG139" i="91"/>
  <c r="V18" i="92" s="1"/>
  <c r="AH138" i="91"/>
  <c r="U151" i="91"/>
  <c r="J19" i="92" s="1"/>
  <c r="AH142" i="91"/>
  <c r="U163" i="91"/>
  <c r="J20" i="92" s="1"/>
  <c r="AH153" i="91"/>
  <c r="AH158" i="91"/>
  <c r="AH184" i="91"/>
  <c r="AH185" i="91"/>
  <c r="G8" i="92"/>
  <c r="G24" i="92" s="1"/>
  <c r="AH59" i="93"/>
  <c r="AG67" i="93"/>
  <c r="AG79" i="93"/>
  <c r="AH87" i="93"/>
  <c r="AH106" i="93"/>
  <c r="U127" i="93"/>
  <c r="AH117" i="93"/>
  <c r="N9" i="94"/>
  <c r="Q8" i="94"/>
  <c r="AB191" i="93"/>
  <c r="O13" i="94"/>
  <c r="T13" i="94"/>
  <c r="AI88" i="93"/>
  <c r="C15" i="94"/>
  <c r="G15" i="94"/>
  <c r="L15" i="94"/>
  <c r="E16" i="94"/>
  <c r="I16" i="94"/>
  <c r="D17" i="94"/>
  <c r="H17" i="94"/>
  <c r="S17" i="94"/>
  <c r="D18" i="94"/>
  <c r="H18" i="94"/>
  <c r="S18" i="94"/>
  <c r="F23" i="94"/>
  <c r="J194" i="89"/>
  <c r="O194" i="89"/>
  <c r="AC139" i="89"/>
  <c r="R18" i="90" s="1"/>
  <c r="AH138" i="89"/>
  <c r="AH142" i="89"/>
  <c r="AH145" i="89"/>
  <c r="AH150" i="89"/>
  <c r="Y163" i="89"/>
  <c r="N20" i="90" s="1"/>
  <c r="AH156" i="89"/>
  <c r="AH159" i="89"/>
  <c r="AH167" i="89"/>
  <c r="AC187" i="89"/>
  <c r="R22" i="90" s="1"/>
  <c r="AH189" i="89"/>
  <c r="AI189" i="89" s="1"/>
  <c r="E24" i="92"/>
  <c r="M24" i="92"/>
  <c r="Q24" i="92"/>
  <c r="U24" i="92"/>
  <c r="Y31" i="91"/>
  <c r="AG31" i="91"/>
  <c r="V9" i="92" s="1"/>
  <c r="AH37" i="91"/>
  <c r="AH40" i="91"/>
  <c r="U43" i="91"/>
  <c r="J10" i="92" s="1"/>
  <c r="AC55" i="91"/>
  <c r="R11" i="92" s="1"/>
  <c r="AH46" i="91"/>
  <c r="AH51" i="91"/>
  <c r="AH54" i="91"/>
  <c r="AH81" i="91"/>
  <c r="AH84" i="91"/>
  <c r="AH89" i="91"/>
  <c r="U103" i="91"/>
  <c r="J15" i="92" s="1"/>
  <c r="AH93" i="91"/>
  <c r="AH95" i="91"/>
  <c r="AH98" i="91"/>
  <c r="Y127" i="91"/>
  <c r="N17" i="92" s="1"/>
  <c r="AG127" i="91"/>
  <c r="V17" i="92" s="1"/>
  <c r="AC139" i="91"/>
  <c r="R18" i="92" s="1"/>
  <c r="Y139" i="91"/>
  <c r="N18" i="92" s="1"/>
  <c r="AH133" i="91"/>
  <c r="AH136" i="91"/>
  <c r="AH165" i="91"/>
  <c r="AH168" i="91"/>
  <c r="AH173" i="91"/>
  <c r="U187" i="91"/>
  <c r="J22" i="92" s="1"/>
  <c r="AH177" i="91"/>
  <c r="AH179" i="91"/>
  <c r="AH182" i="91"/>
  <c r="Y19" i="93"/>
  <c r="AH10" i="93"/>
  <c r="U31" i="93"/>
  <c r="AH21" i="93"/>
  <c r="AH25" i="93"/>
  <c r="AH26" i="93"/>
  <c r="Y55" i="93"/>
  <c r="AC79" i="93"/>
  <c r="AH77" i="93"/>
  <c r="AH78" i="93"/>
  <c r="AC91" i="93"/>
  <c r="U91" i="93"/>
  <c r="AH89" i="93"/>
  <c r="U103" i="93"/>
  <c r="AH93" i="93"/>
  <c r="AI109" i="93"/>
  <c r="AH114" i="93"/>
  <c r="AG139" i="93"/>
  <c r="AG151" i="93"/>
  <c r="AH153" i="93"/>
  <c r="AH161" i="93"/>
  <c r="AH180" i="93"/>
  <c r="U190" i="93"/>
  <c r="U8" i="94"/>
  <c r="AF191" i="93"/>
  <c r="AI39" i="93"/>
  <c r="AI50" i="93"/>
  <c r="AI102" i="93"/>
  <c r="K15" i="94"/>
  <c r="P15" i="94"/>
  <c r="C17" i="94"/>
  <c r="G17" i="94"/>
  <c r="L17" i="94"/>
  <c r="AI132" i="93"/>
  <c r="G18" i="94"/>
  <c r="L18" i="94"/>
  <c r="AI144" i="93"/>
  <c r="Y139" i="89"/>
  <c r="N18" i="90" s="1"/>
  <c r="U163" i="89"/>
  <c r="J20" i="90" s="1"/>
  <c r="AH153" i="89"/>
  <c r="AH166" i="89"/>
  <c r="AH169" i="89"/>
  <c r="AH174" i="89"/>
  <c r="Y187" i="89"/>
  <c r="N22" i="90" s="1"/>
  <c r="AH180" i="89"/>
  <c r="AH183" i="89"/>
  <c r="AH192" i="89"/>
  <c r="AI192" i="89" s="1"/>
  <c r="F8" i="90"/>
  <c r="F24" i="90" s="1"/>
  <c r="AH9" i="91"/>
  <c r="AH12" i="91"/>
  <c r="AH17" i="91"/>
  <c r="H24" i="92"/>
  <c r="P24" i="92"/>
  <c r="U31" i="91"/>
  <c r="AH21" i="91"/>
  <c r="AH23" i="91"/>
  <c r="AH26" i="91"/>
  <c r="Y55" i="91"/>
  <c r="N11" i="92" s="1"/>
  <c r="AG55" i="91"/>
  <c r="V11" i="92" s="1"/>
  <c r="AH61" i="91"/>
  <c r="AH64" i="91"/>
  <c r="AC79" i="91"/>
  <c r="R13" i="92" s="1"/>
  <c r="AH70" i="91"/>
  <c r="AH75" i="91"/>
  <c r="AH78" i="91"/>
  <c r="AH105" i="91"/>
  <c r="AH108" i="91"/>
  <c r="AH113" i="91"/>
  <c r="U127" i="91"/>
  <c r="J17" i="92" s="1"/>
  <c r="AH117" i="91"/>
  <c r="AH119" i="91"/>
  <c r="AH122" i="91"/>
  <c r="AH145" i="91"/>
  <c r="AH148" i="91"/>
  <c r="AC163" i="91"/>
  <c r="R20" i="92" s="1"/>
  <c r="AH154" i="91"/>
  <c r="AH159" i="91"/>
  <c r="AH162" i="91"/>
  <c r="AH189" i="91"/>
  <c r="AI189" i="91" s="1"/>
  <c r="AB192" i="91"/>
  <c r="AG19" i="93"/>
  <c r="AH24" i="93"/>
  <c r="AI65" i="93"/>
  <c r="AI71" i="93"/>
  <c r="AH76" i="93"/>
  <c r="Y91" i="93"/>
  <c r="AG91" i="93"/>
  <c r="AG103" i="93"/>
  <c r="AC115" i="93"/>
  <c r="U115" i="93"/>
  <c r="Y127" i="93"/>
  <c r="AI123" i="93"/>
  <c r="AC139" i="93"/>
  <c r="AC151" i="93"/>
  <c r="AI169" i="93"/>
  <c r="F12" i="94"/>
  <c r="K9" i="94"/>
  <c r="P9" i="94"/>
  <c r="C11" i="94"/>
  <c r="G11" i="94"/>
  <c r="L11" i="94"/>
  <c r="I12" i="94"/>
  <c r="Q12" i="94"/>
  <c r="D13" i="94"/>
  <c r="H13" i="94"/>
  <c r="S13" i="94"/>
  <c r="O15" i="94"/>
  <c r="T15" i="94"/>
  <c r="K17" i="94"/>
  <c r="P17" i="94"/>
  <c r="K18" i="94"/>
  <c r="P18" i="94"/>
  <c r="AI157" i="93"/>
  <c r="AI162" i="93"/>
  <c r="K20" i="94"/>
  <c r="P20" i="94"/>
  <c r="C22" i="94"/>
  <c r="G22" i="94"/>
  <c r="L22" i="94"/>
  <c r="M192" i="91"/>
  <c r="S192" i="91"/>
  <c r="W192" i="91"/>
  <c r="AA192" i="91"/>
  <c r="AE192" i="91"/>
  <c r="AH9" i="93"/>
  <c r="AH14" i="93"/>
  <c r="AH17" i="93"/>
  <c r="AG31" i="93"/>
  <c r="AH23" i="93"/>
  <c r="AH28" i="93"/>
  <c r="U55" i="93"/>
  <c r="AH45" i="93"/>
  <c r="AH58" i="93"/>
  <c r="AH61" i="93"/>
  <c r="AH66" i="93"/>
  <c r="Y79" i="93"/>
  <c r="AH72" i="93"/>
  <c r="AH75" i="93"/>
  <c r="AH83" i="93"/>
  <c r="AC103" i="93"/>
  <c r="AH105" i="93"/>
  <c r="AH110" i="93"/>
  <c r="AH113" i="93"/>
  <c r="AG127" i="93"/>
  <c r="AH119" i="93"/>
  <c r="AH124" i="93"/>
  <c r="Y139" i="93"/>
  <c r="Y151" i="93"/>
  <c r="AG163" i="93"/>
  <c r="AC175" i="93"/>
  <c r="U175" i="93"/>
  <c r="AH168" i="93"/>
  <c r="Y187" i="93"/>
  <c r="AI183" i="93"/>
  <c r="E12" i="94"/>
  <c r="U12" i="94"/>
  <c r="E14" i="94"/>
  <c r="U14" i="94"/>
  <c r="J191" i="93"/>
  <c r="B8" i="94"/>
  <c r="O191" i="93"/>
  <c r="O9" i="94"/>
  <c r="T9" i="94"/>
  <c r="K11" i="94"/>
  <c r="P11" i="94"/>
  <c r="C13" i="94"/>
  <c r="G13" i="94"/>
  <c r="L13" i="94"/>
  <c r="I14" i="94"/>
  <c r="Q14" i="94"/>
  <c r="D15" i="94"/>
  <c r="H15" i="94"/>
  <c r="S15" i="94"/>
  <c r="O17" i="94"/>
  <c r="T17" i="94"/>
  <c r="O18" i="94"/>
  <c r="T18" i="94"/>
  <c r="AH129" i="91"/>
  <c r="AH11" i="93"/>
  <c r="AC31" i="93"/>
  <c r="AH33" i="93"/>
  <c r="AH38" i="93"/>
  <c r="AH41" i="93"/>
  <c r="AG55" i="93"/>
  <c r="AH47" i="93"/>
  <c r="AH52" i="93"/>
  <c r="U79" i="93"/>
  <c r="AH69" i="93"/>
  <c r="AH82" i="93"/>
  <c r="AH85" i="93"/>
  <c r="AH90" i="93"/>
  <c r="Y103" i="93"/>
  <c r="AH96" i="93"/>
  <c r="AH99" i="93"/>
  <c r="AH107" i="93"/>
  <c r="AC127" i="93"/>
  <c r="U139" i="93"/>
  <c r="AH134" i="93"/>
  <c r="AH137" i="93"/>
  <c r="U151" i="93"/>
  <c r="AI147" i="93"/>
  <c r="Y175" i="93"/>
  <c r="AH166" i="93"/>
  <c r="U187" i="93"/>
  <c r="AH177" i="93"/>
  <c r="AH181" i="93"/>
  <c r="AI182" i="93"/>
  <c r="AE191" i="93"/>
  <c r="D8" i="94"/>
  <c r="H8" i="94"/>
  <c r="L8" i="94"/>
  <c r="P8" i="94"/>
  <c r="T8" i="94"/>
  <c r="D10" i="94"/>
  <c r="H10" i="94"/>
  <c r="L10" i="94"/>
  <c r="P10" i="94"/>
  <c r="T10" i="94"/>
  <c r="D12" i="94"/>
  <c r="H12" i="94"/>
  <c r="L12" i="94"/>
  <c r="P12" i="94"/>
  <c r="T12" i="94"/>
  <c r="D14" i="94"/>
  <c r="H14" i="94"/>
  <c r="L14" i="94"/>
  <c r="P14" i="94"/>
  <c r="T14" i="94"/>
  <c r="D16" i="94"/>
  <c r="H16" i="94"/>
  <c r="L16" i="94"/>
  <c r="P16" i="94"/>
  <c r="T16" i="94"/>
  <c r="O20" i="94"/>
  <c r="T20" i="94"/>
  <c r="K22" i="94"/>
  <c r="P22" i="94"/>
  <c r="AH129" i="93"/>
  <c r="AH141" i="93"/>
  <c r="AH145" i="93"/>
  <c r="AC163" i="93"/>
  <c r="AH165" i="93"/>
  <c r="AH170" i="93"/>
  <c r="AH173" i="93"/>
  <c r="AG187" i="93"/>
  <c r="AH179" i="93"/>
  <c r="AH184" i="93"/>
  <c r="C8" i="94"/>
  <c r="K191" i="93"/>
  <c r="G8" i="94"/>
  <c r="R191" i="93"/>
  <c r="K8" i="94"/>
  <c r="V191" i="93"/>
  <c r="O8" i="94"/>
  <c r="Z191" i="93"/>
  <c r="S8" i="94"/>
  <c r="AD191" i="93"/>
  <c r="C10" i="94"/>
  <c r="G10" i="94"/>
  <c r="K10" i="94"/>
  <c r="O10" i="94"/>
  <c r="S10" i="94"/>
  <c r="C12" i="94"/>
  <c r="G12" i="94"/>
  <c r="K12" i="94"/>
  <c r="O12" i="94"/>
  <c r="S12" i="94"/>
  <c r="C14" i="94"/>
  <c r="G14" i="94"/>
  <c r="K14" i="94"/>
  <c r="O14" i="94"/>
  <c r="S14" i="94"/>
  <c r="C16" i="94"/>
  <c r="G16" i="94"/>
  <c r="K16" i="94"/>
  <c r="O16" i="94"/>
  <c r="S16" i="94"/>
  <c r="D20" i="94"/>
  <c r="H20" i="94"/>
  <c r="S20" i="94"/>
  <c r="O22" i="94"/>
  <c r="T22" i="94"/>
  <c r="AH150" i="93"/>
  <c r="Y163" i="93"/>
  <c r="AH156" i="93"/>
  <c r="AH159" i="93"/>
  <c r="AH167" i="93"/>
  <c r="AC187" i="93"/>
  <c r="AH189" i="93"/>
  <c r="AI189" i="93" s="1"/>
  <c r="S191" i="93"/>
  <c r="AA191" i="93"/>
  <c r="D19" i="94"/>
  <c r="H19" i="94"/>
  <c r="L19" i="94"/>
  <c r="P19" i="94"/>
  <c r="T19" i="94"/>
  <c r="D21" i="94"/>
  <c r="H21" i="94"/>
  <c r="L21" i="94"/>
  <c r="P21" i="94"/>
  <c r="T21" i="94"/>
  <c r="D23" i="94"/>
  <c r="H23" i="94"/>
  <c r="L23" i="94"/>
  <c r="P23" i="94"/>
  <c r="T23" i="94"/>
  <c r="C19" i="94"/>
  <c r="G19" i="94"/>
  <c r="K19" i="94"/>
  <c r="O19" i="94"/>
  <c r="S19" i="94"/>
  <c r="C21" i="94"/>
  <c r="G21" i="94"/>
  <c r="K21" i="94"/>
  <c r="O21" i="94"/>
  <c r="S21" i="94"/>
  <c r="C23" i="94"/>
  <c r="G23" i="94"/>
  <c r="K23" i="94"/>
  <c r="O23" i="94"/>
  <c r="S23" i="94"/>
  <c r="R8" i="46"/>
  <c r="AI36" i="45"/>
  <c r="AI39" i="45"/>
  <c r="AI40" i="45"/>
  <c r="AI64" i="45"/>
  <c r="AI111" i="45"/>
  <c r="AI112" i="45"/>
  <c r="AI144" i="45"/>
  <c r="AI147" i="45"/>
  <c r="AI148" i="45"/>
  <c r="AI178" i="45"/>
  <c r="AI181" i="45"/>
  <c r="AI60" i="45"/>
  <c r="AI84" i="45"/>
  <c r="AI122" i="45"/>
  <c r="AI125" i="45"/>
  <c r="AI126" i="45"/>
  <c r="AI172" i="45"/>
  <c r="J8" i="46"/>
  <c r="AI14" i="45"/>
  <c r="AI23" i="45"/>
  <c r="AI25" i="45"/>
  <c r="AI28" i="45"/>
  <c r="AI29" i="45"/>
  <c r="AI50" i="45"/>
  <c r="AI53" i="45"/>
  <c r="AI70" i="45"/>
  <c r="AI73" i="45"/>
  <c r="AI77" i="45"/>
  <c r="AI78" i="45"/>
  <c r="AI94" i="45"/>
  <c r="AI97" i="45"/>
  <c r="AI101" i="45"/>
  <c r="AI102" i="45"/>
  <c r="Y19" i="45"/>
  <c r="AI10" i="45"/>
  <c r="E24" i="46"/>
  <c r="AH9" i="45"/>
  <c r="Q24" i="46"/>
  <c r="V8" i="46"/>
  <c r="AI13" i="45"/>
  <c r="AI15" i="45"/>
  <c r="AI16" i="45"/>
  <c r="AI18" i="45"/>
  <c r="AI46" i="45"/>
  <c r="AI135" i="45"/>
  <c r="AI136" i="45"/>
  <c r="AI154" i="45"/>
  <c r="AI157" i="45"/>
  <c r="AI161" i="45"/>
  <c r="AI162" i="45"/>
  <c r="AI63" i="45"/>
  <c r="AI69" i="45"/>
  <c r="AI107" i="45"/>
  <c r="AI121" i="45"/>
  <c r="AI171" i="45"/>
  <c r="C8" i="46"/>
  <c r="C24" i="46" s="1"/>
  <c r="K191" i="45"/>
  <c r="K8" i="46"/>
  <c r="K24" i="46" s="1"/>
  <c r="V191" i="45"/>
  <c r="S8" i="46"/>
  <c r="S24" i="46" s="1"/>
  <c r="AD191" i="45"/>
  <c r="AI35" i="45"/>
  <c r="AI87" i="45"/>
  <c r="AI27" i="45"/>
  <c r="AI155" i="45"/>
  <c r="AH177" i="45"/>
  <c r="M191" i="45"/>
  <c r="AE191" i="45"/>
  <c r="AC55" i="45"/>
  <c r="R11" i="46" s="1"/>
  <c r="AH57" i="45"/>
  <c r="AH65" i="45"/>
  <c r="AG79" i="45"/>
  <c r="V13" i="46" s="1"/>
  <c r="U103" i="45"/>
  <c r="J15" i="46" s="1"/>
  <c r="Y127" i="45"/>
  <c r="N17" i="46" s="1"/>
  <c r="AC163" i="45"/>
  <c r="R20" i="46" s="1"/>
  <c r="AH165" i="45"/>
  <c r="AH173" i="45"/>
  <c r="AH179" i="45"/>
  <c r="AB191" i="45"/>
  <c r="J191" i="45"/>
  <c r="O191" i="45"/>
  <c r="U31" i="45"/>
  <c r="J9" i="46" s="1"/>
  <c r="AH21" i="45"/>
  <c r="AH34" i="45"/>
  <c r="AH37" i="45"/>
  <c r="AH42" i="45"/>
  <c r="Y55" i="45"/>
  <c r="N11" i="46" s="1"/>
  <c r="AH48" i="45"/>
  <c r="AH51" i="45"/>
  <c r="AH59" i="45"/>
  <c r="AC79" i="45"/>
  <c r="R13" i="46" s="1"/>
  <c r="AH81" i="45"/>
  <c r="AH86" i="45"/>
  <c r="AH89" i="45"/>
  <c r="AG103" i="45"/>
  <c r="V15" i="46" s="1"/>
  <c r="AH95" i="45"/>
  <c r="AH100" i="45"/>
  <c r="U127" i="45"/>
  <c r="J17" i="46" s="1"/>
  <c r="AH117" i="45"/>
  <c r="AC139" i="45"/>
  <c r="R18" i="46" s="1"/>
  <c r="AH130" i="45"/>
  <c r="AH133" i="45"/>
  <c r="AH138" i="45"/>
  <c r="AH142" i="45"/>
  <c r="AH145" i="45"/>
  <c r="AH150" i="45"/>
  <c r="Y163" i="45"/>
  <c r="N20" i="46" s="1"/>
  <c r="AH156" i="45"/>
  <c r="AH159" i="45"/>
  <c r="AH167" i="45"/>
  <c r="AC187" i="45"/>
  <c r="R22" i="46" s="1"/>
  <c r="AH189" i="45"/>
  <c r="AI189" i="45" s="1"/>
  <c r="S191" i="45"/>
  <c r="AA191" i="45"/>
  <c r="I14" i="46"/>
  <c r="I24" i="46" s="1"/>
  <c r="G8" i="46"/>
  <c r="G24" i="46" s="1"/>
  <c r="R191" i="45"/>
  <c r="O8" i="46"/>
  <c r="O24" i="46" s="1"/>
  <c r="Z191" i="45"/>
  <c r="AI49" i="45"/>
  <c r="AI93" i="45"/>
  <c r="AI47" i="45"/>
  <c r="AI85" i="45"/>
  <c r="AI141" i="45"/>
  <c r="W191" i="45"/>
  <c r="Y31" i="45"/>
  <c r="N9" i="46" s="1"/>
  <c r="AH71" i="45"/>
  <c r="AH109" i="45"/>
  <c r="AH123" i="45"/>
  <c r="AG139" i="45"/>
  <c r="V18" i="46" s="1"/>
  <c r="AH143" i="45"/>
  <c r="AG187" i="45"/>
  <c r="V22" i="46" s="1"/>
  <c r="B24" i="46"/>
  <c r="AG31" i="45"/>
  <c r="V9" i="46" s="1"/>
  <c r="U55" i="45"/>
  <c r="J11" i="46" s="1"/>
  <c r="AH45" i="45"/>
  <c r="AH58" i="45"/>
  <c r="AH61" i="45"/>
  <c r="AH66" i="45"/>
  <c r="Y79" i="45"/>
  <c r="N13" i="46" s="1"/>
  <c r="AH72" i="45"/>
  <c r="AH75" i="45"/>
  <c r="AH83" i="45"/>
  <c r="AC103" i="45"/>
  <c r="R15" i="46" s="1"/>
  <c r="AH105" i="45"/>
  <c r="AH110" i="45"/>
  <c r="AH113" i="45"/>
  <c r="AG127" i="45"/>
  <c r="V17" i="46" s="1"/>
  <c r="AH119" i="45"/>
  <c r="AH124" i="45"/>
  <c r="Y139" i="45"/>
  <c r="N18" i="46" s="1"/>
  <c r="U163" i="45"/>
  <c r="J20" i="46" s="1"/>
  <c r="AH153" i="45"/>
  <c r="AH166" i="45"/>
  <c r="AH169" i="45"/>
  <c r="AH174" i="45"/>
  <c r="Y187" i="45"/>
  <c r="N22" i="46" s="1"/>
  <c r="AH180" i="45"/>
  <c r="AH183" i="45"/>
  <c r="F8" i="46"/>
  <c r="F24" i="46" s="1"/>
  <c r="AH129" i="45"/>
  <c r="AI17" i="43"/>
  <c r="P8" i="44"/>
  <c r="P24" i="44" s="1"/>
  <c r="AA191" i="43"/>
  <c r="AI73" i="43"/>
  <c r="AI77" i="43"/>
  <c r="AI94" i="43"/>
  <c r="AI118" i="43"/>
  <c r="V8" i="44"/>
  <c r="AI13" i="43"/>
  <c r="T8" i="44"/>
  <c r="T24" i="44" s="1"/>
  <c r="AE191" i="43"/>
  <c r="AI132" i="43"/>
  <c r="AI135" i="43"/>
  <c r="AI136" i="43"/>
  <c r="AI144" i="43"/>
  <c r="AI147" i="43"/>
  <c r="AI148" i="43"/>
  <c r="AI172" i="43"/>
  <c r="D8" i="44"/>
  <c r="D24" i="44" s="1"/>
  <c r="M191" i="43"/>
  <c r="H8" i="44"/>
  <c r="H24" i="44" s="1"/>
  <c r="S191" i="43"/>
  <c r="AI24" i="43"/>
  <c r="AI26" i="43"/>
  <c r="AI29" i="43"/>
  <c r="AI30" i="43"/>
  <c r="AI60" i="43"/>
  <c r="AI63" i="43"/>
  <c r="AI88" i="43"/>
  <c r="AI107" i="43"/>
  <c r="AI108" i="43"/>
  <c r="AI111" i="43"/>
  <c r="AI112" i="43"/>
  <c r="AI168" i="43"/>
  <c r="AI186" i="43"/>
  <c r="AH18" i="43"/>
  <c r="U24" i="44"/>
  <c r="AC19" i="43"/>
  <c r="AH11" i="43"/>
  <c r="AH16" i="43"/>
  <c r="AI36" i="43"/>
  <c r="AI40" i="43"/>
  <c r="AI70" i="43"/>
  <c r="AI74" i="43"/>
  <c r="AI97" i="43"/>
  <c r="AI154" i="43"/>
  <c r="AI12" i="43"/>
  <c r="L8" i="44"/>
  <c r="L24" i="44" s="1"/>
  <c r="W191" i="43"/>
  <c r="AI22" i="43"/>
  <c r="AI49" i="43"/>
  <c r="AI50" i="43"/>
  <c r="AI53" i="43"/>
  <c r="AI54" i="43"/>
  <c r="AI84" i="43"/>
  <c r="AI122" i="43"/>
  <c r="AI125" i="43"/>
  <c r="AI158" i="43"/>
  <c r="AI161" i="43"/>
  <c r="AI178" i="43"/>
  <c r="AI181" i="43"/>
  <c r="AI182" i="43"/>
  <c r="AH9" i="43"/>
  <c r="Y19" i="43"/>
  <c r="AH15" i="43"/>
  <c r="E24" i="44"/>
  <c r="AI69" i="43"/>
  <c r="AI121" i="43"/>
  <c r="AI171" i="43"/>
  <c r="AI185" i="43"/>
  <c r="C8" i="44"/>
  <c r="C24" i="44" s="1"/>
  <c r="K191" i="43"/>
  <c r="G8" i="44"/>
  <c r="G24" i="44" s="1"/>
  <c r="R191" i="43"/>
  <c r="O8" i="44"/>
  <c r="O24" i="44" s="1"/>
  <c r="Z191" i="43"/>
  <c r="AI35" i="43"/>
  <c r="AI93" i="43"/>
  <c r="AI101" i="43"/>
  <c r="AI131" i="43"/>
  <c r="AI33" i="43"/>
  <c r="AI47" i="43"/>
  <c r="AI85" i="43"/>
  <c r="AI99" i="43"/>
  <c r="U115" i="43"/>
  <c r="J16" i="44" s="1"/>
  <c r="AI149" i="43"/>
  <c r="AI155" i="43"/>
  <c r="Y31" i="43"/>
  <c r="N9" i="44" s="1"/>
  <c r="AH27" i="43"/>
  <c r="AC55" i="43"/>
  <c r="R11" i="44" s="1"/>
  <c r="AH57" i="43"/>
  <c r="AH65" i="43"/>
  <c r="AG79" i="43"/>
  <c r="V13" i="44" s="1"/>
  <c r="AH109" i="43"/>
  <c r="Y127" i="43"/>
  <c r="N17" i="44" s="1"/>
  <c r="AH165" i="43"/>
  <c r="AG187" i="43"/>
  <c r="V22" i="44" s="1"/>
  <c r="T191" i="43"/>
  <c r="B24" i="44"/>
  <c r="J191" i="43"/>
  <c r="O191" i="43"/>
  <c r="U31" i="43"/>
  <c r="J9" i="44" s="1"/>
  <c r="AH21" i="43"/>
  <c r="AH34" i="43"/>
  <c r="AH37" i="43"/>
  <c r="AH42" i="43"/>
  <c r="Y55" i="43"/>
  <c r="N11" i="44" s="1"/>
  <c r="AH48" i="43"/>
  <c r="AH51" i="43"/>
  <c r="AH59" i="43"/>
  <c r="AC79" i="43"/>
  <c r="R13" i="44" s="1"/>
  <c r="AH81" i="43"/>
  <c r="AH86" i="43"/>
  <c r="AH89" i="43"/>
  <c r="AG103" i="43"/>
  <c r="V15" i="44" s="1"/>
  <c r="AH95" i="43"/>
  <c r="AH100" i="43"/>
  <c r="U127" i="43"/>
  <c r="J17" i="44" s="1"/>
  <c r="AH117" i="43"/>
  <c r="AC139" i="43"/>
  <c r="R18" i="44" s="1"/>
  <c r="AH130" i="43"/>
  <c r="AH133" i="43"/>
  <c r="AH138" i="43"/>
  <c r="AH142" i="43"/>
  <c r="AH145" i="43"/>
  <c r="AH150" i="43"/>
  <c r="Y163" i="43"/>
  <c r="N20" i="44" s="1"/>
  <c r="AH156" i="43"/>
  <c r="AH159" i="43"/>
  <c r="AH167" i="43"/>
  <c r="AC187" i="43"/>
  <c r="R22" i="44" s="1"/>
  <c r="AH189" i="43"/>
  <c r="AI189" i="43" s="1"/>
  <c r="Q14" i="44"/>
  <c r="Q24" i="44" s="1"/>
  <c r="AI177" i="43"/>
  <c r="K8" i="44"/>
  <c r="K24" i="44" s="1"/>
  <c r="V191" i="43"/>
  <c r="S8" i="44"/>
  <c r="S24" i="44" s="1"/>
  <c r="AD191" i="43"/>
  <c r="AI87" i="43"/>
  <c r="AI157" i="43"/>
  <c r="AI41" i="43"/>
  <c r="AI137" i="43"/>
  <c r="AI141" i="43"/>
  <c r="AH71" i="43"/>
  <c r="U103" i="43"/>
  <c r="J15" i="44" s="1"/>
  <c r="AH123" i="43"/>
  <c r="AG139" i="43"/>
  <c r="V18" i="44" s="1"/>
  <c r="AC163" i="43"/>
  <c r="R20" i="44" s="1"/>
  <c r="AH173" i="43"/>
  <c r="AH179" i="43"/>
  <c r="AG31" i="43"/>
  <c r="V9" i="44" s="1"/>
  <c r="AH28" i="43"/>
  <c r="U55" i="43"/>
  <c r="J11" i="44" s="1"/>
  <c r="AH45" i="43"/>
  <c r="AH58" i="43"/>
  <c r="AH61" i="43"/>
  <c r="AH66" i="43"/>
  <c r="Y79" i="43"/>
  <c r="N13" i="44" s="1"/>
  <c r="AH72" i="43"/>
  <c r="AH75" i="43"/>
  <c r="AH83" i="43"/>
  <c r="AC103" i="43"/>
  <c r="R15" i="44" s="1"/>
  <c r="AH105" i="43"/>
  <c r="AH110" i="43"/>
  <c r="AH113" i="43"/>
  <c r="AG127" i="43"/>
  <c r="V17" i="44" s="1"/>
  <c r="AH119" i="43"/>
  <c r="AH124" i="43"/>
  <c r="Y139" i="43"/>
  <c r="N18" i="44" s="1"/>
  <c r="U163" i="43"/>
  <c r="J20" i="44" s="1"/>
  <c r="AH153" i="43"/>
  <c r="AH166" i="43"/>
  <c r="AH169" i="43"/>
  <c r="AH174" i="43"/>
  <c r="Y187" i="43"/>
  <c r="N22" i="44" s="1"/>
  <c r="AH180" i="43"/>
  <c r="AH183" i="43"/>
  <c r="F8" i="44"/>
  <c r="F24" i="44" s="1"/>
  <c r="AH129" i="43"/>
  <c r="J75" i="40"/>
  <c r="B8" i="41"/>
  <c r="J11" i="41"/>
  <c r="AH21" i="40"/>
  <c r="F24" i="41"/>
  <c r="O75" i="40"/>
  <c r="Y18" i="40"/>
  <c r="N10" i="41" s="1"/>
  <c r="U18" i="40"/>
  <c r="J10" i="41" s="1"/>
  <c r="AH24" i="40"/>
  <c r="AH43" i="40"/>
  <c r="AH68" i="40"/>
  <c r="V11" i="41"/>
  <c r="Y34" i="40"/>
  <c r="N14" i="41" s="1"/>
  <c r="J15" i="41"/>
  <c r="V15" i="41"/>
  <c r="N20" i="41"/>
  <c r="J21" i="41"/>
  <c r="AG64" i="40"/>
  <c r="V21" i="41" s="1"/>
  <c r="AH13" i="40"/>
  <c r="AH15" i="40" s="1"/>
  <c r="AH17" i="40"/>
  <c r="AI17" i="40" s="1"/>
  <c r="AG18" i="40"/>
  <c r="V10" i="41" s="1"/>
  <c r="Y27" i="40"/>
  <c r="N12" i="41" s="1"/>
  <c r="AH33" i="40"/>
  <c r="N16" i="41"/>
  <c r="AH51" i="40"/>
  <c r="AH59" i="40"/>
  <c r="N22" i="41"/>
  <c r="AH38" i="40"/>
  <c r="AH63" i="40"/>
  <c r="AH73" i="40"/>
  <c r="AI73" i="40" s="1"/>
  <c r="D24" i="41"/>
  <c r="L24" i="41"/>
  <c r="E24" i="41"/>
  <c r="I24" i="41"/>
  <c r="M24" i="41"/>
  <c r="Q24" i="41"/>
  <c r="M75" i="40"/>
  <c r="S75" i="40"/>
  <c r="AA75" i="40"/>
  <c r="H8" i="41"/>
  <c r="H24" i="41" s="1"/>
  <c r="P8" i="41"/>
  <c r="P24" i="41" s="1"/>
  <c r="AI13" i="38"/>
  <c r="L8" i="39"/>
  <c r="L24" i="39" s="1"/>
  <c r="W192" i="38"/>
  <c r="AI48" i="38"/>
  <c r="AI172" i="38"/>
  <c r="J8" i="39"/>
  <c r="AI12" i="38"/>
  <c r="AI24" i="38"/>
  <c r="AI35" i="38"/>
  <c r="AI36" i="38"/>
  <c r="AI39" i="38"/>
  <c r="AI64" i="38"/>
  <c r="AI108" i="38"/>
  <c r="AI111" i="38"/>
  <c r="AI112" i="38"/>
  <c r="AI126" i="38"/>
  <c r="AI132" i="38"/>
  <c r="AI135" i="38"/>
  <c r="AI154" i="38"/>
  <c r="AI157" i="38"/>
  <c r="AI158" i="38"/>
  <c r="AI161" i="38"/>
  <c r="AI162" i="38"/>
  <c r="AG19" i="38"/>
  <c r="AH18" i="38"/>
  <c r="I24" i="39"/>
  <c r="U24" i="39"/>
  <c r="N8" i="39"/>
  <c r="AI50" i="38"/>
  <c r="P8" i="39"/>
  <c r="P24" i="39" s="1"/>
  <c r="AA192" i="38"/>
  <c r="AI42" i="38"/>
  <c r="D8" i="39"/>
  <c r="D24" i="39" s="1"/>
  <c r="M192" i="38"/>
  <c r="H8" i="39"/>
  <c r="H24" i="39" s="1"/>
  <c r="S192" i="38"/>
  <c r="AI25" i="38"/>
  <c r="AI26" i="38"/>
  <c r="AI30" i="38"/>
  <c r="AI94" i="38"/>
  <c r="AI97" i="38"/>
  <c r="AI122" i="38"/>
  <c r="AI125" i="38"/>
  <c r="AI147" i="38"/>
  <c r="AI148" i="38"/>
  <c r="AI182" i="38"/>
  <c r="AH9" i="38"/>
  <c r="AI14" i="38"/>
  <c r="AC19" i="38"/>
  <c r="AH11" i="38"/>
  <c r="AH16" i="38"/>
  <c r="M24" i="39"/>
  <c r="AI77" i="38"/>
  <c r="G8" i="39"/>
  <c r="G24" i="39" s="1"/>
  <c r="R192" i="38"/>
  <c r="O8" i="39"/>
  <c r="O24" i="39" s="1"/>
  <c r="Z192" i="38"/>
  <c r="AI93" i="38"/>
  <c r="AI137" i="38"/>
  <c r="AI155" i="38"/>
  <c r="AE192" i="38"/>
  <c r="Y31" i="38"/>
  <c r="N9" i="39" s="1"/>
  <c r="AH34" i="38"/>
  <c r="AH41" i="38"/>
  <c r="AH47" i="38"/>
  <c r="AH65" i="38"/>
  <c r="AH71" i="38"/>
  <c r="AH109" i="38"/>
  <c r="Y127" i="38"/>
  <c r="N17" i="39" s="1"/>
  <c r="AG139" i="38"/>
  <c r="V18" i="39" s="1"/>
  <c r="AH165" i="38"/>
  <c r="AH173" i="38"/>
  <c r="AH179" i="38"/>
  <c r="T192" i="38"/>
  <c r="B24" i="39"/>
  <c r="J192" i="38"/>
  <c r="O192" i="38"/>
  <c r="U31" i="38"/>
  <c r="J9" i="39" s="1"/>
  <c r="AH21" i="38"/>
  <c r="AH37" i="38"/>
  <c r="U55" i="38"/>
  <c r="J11" i="39" s="1"/>
  <c r="AH45" i="38"/>
  <c r="AH51" i="38"/>
  <c r="AH59" i="38"/>
  <c r="AC79" i="38"/>
  <c r="R13" i="39" s="1"/>
  <c r="AH81" i="38"/>
  <c r="AH86" i="38"/>
  <c r="AH89" i="38"/>
  <c r="AG103" i="38"/>
  <c r="V15" i="39" s="1"/>
  <c r="AH95" i="38"/>
  <c r="AH100" i="38"/>
  <c r="U127" i="38"/>
  <c r="J17" i="39" s="1"/>
  <c r="AH117" i="38"/>
  <c r="AC139" i="38"/>
  <c r="R18" i="39" s="1"/>
  <c r="AH130" i="38"/>
  <c r="AH133" i="38"/>
  <c r="AH138" i="38"/>
  <c r="AH142" i="38"/>
  <c r="AH145" i="38"/>
  <c r="AH150" i="38"/>
  <c r="Y163" i="38"/>
  <c r="N20" i="39" s="1"/>
  <c r="AH156" i="38"/>
  <c r="AH159" i="38"/>
  <c r="AH167" i="38"/>
  <c r="AC187" i="38"/>
  <c r="R22" i="39" s="1"/>
  <c r="AH190" i="38"/>
  <c r="Q14" i="39"/>
  <c r="Q24" i="39" s="1"/>
  <c r="AI63" i="38"/>
  <c r="C8" i="39"/>
  <c r="C24" i="39" s="1"/>
  <c r="K192" i="38"/>
  <c r="K8" i="39"/>
  <c r="K24" i="39" s="1"/>
  <c r="V192" i="38"/>
  <c r="S8" i="39"/>
  <c r="S24" i="39" s="1"/>
  <c r="AD192" i="38"/>
  <c r="AI87" i="38"/>
  <c r="AI27" i="38"/>
  <c r="AI85" i="38"/>
  <c r="AH107" i="38"/>
  <c r="AH177" i="38"/>
  <c r="Y55" i="38"/>
  <c r="N11" i="39" s="1"/>
  <c r="AH57" i="38"/>
  <c r="AG79" i="38"/>
  <c r="V13" i="39" s="1"/>
  <c r="U103" i="38"/>
  <c r="J15" i="39" s="1"/>
  <c r="AH123" i="38"/>
  <c r="AH143" i="38"/>
  <c r="AC163" i="38"/>
  <c r="R20" i="39" s="1"/>
  <c r="AG187" i="38"/>
  <c r="V22" i="39" s="1"/>
  <c r="AG31" i="38"/>
  <c r="V9" i="39" s="1"/>
  <c r="AH33" i="38"/>
  <c r="AG55" i="38"/>
  <c r="V11" i="39" s="1"/>
  <c r="AH58" i="38"/>
  <c r="AH61" i="38"/>
  <c r="AH66" i="38"/>
  <c r="Y79" i="38"/>
  <c r="N13" i="39" s="1"/>
  <c r="AH72" i="38"/>
  <c r="AH75" i="38"/>
  <c r="AH83" i="38"/>
  <c r="AC103" i="38"/>
  <c r="R15" i="39" s="1"/>
  <c r="AH105" i="38"/>
  <c r="AH110" i="38"/>
  <c r="AH113" i="38"/>
  <c r="AG127" i="38"/>
  <c r="V17" i="39" s="1"/>
  <c r="AH119" i="38"/>
  <c r="AH124" i="38"/>
  <c r="Y139" i="38"/>
  <c r="N18" i="39" s="1"/>
  <c r="U163" i="38"/>
  <c r="J20" i="39" s="1"/>
  <c r="AH153" i="38"/>
  <c r="AH166" i="38"/>
  <c r="AH169" i="38"/>
  <c r="AH174" i="38"/>
  <c r="Y187" i="38"/>
  <c r="N22" i="39" s="1"/>
  <c r="AH180" i="38"/>
  <c r="AH183" i="38"/>
  <c r="F8" i="39"/>
  <c r="F24" i="39" s="1"/>
  <c r="AH129" i="38"/>
  <c r="W75" i="40" l="1"/>
  <c r="Z75" i="40"/>
  <c r="AE15" i="40"/>
  <c r="AI68" i="40"/>
  <c r="AH69" i="40"/>
  <c r="AI69" i="40" s="1"/>
  <c r="AH151" i="38"/>
  <c r="AH175" i="52"/>
  <c r="AI38" i="40"/>
  <c r="AH39" i="40"/>
  <c r="AI21" i="40"/>
  <c r="AH22" i="40"/>
  <c r="AH127" i="78"/>
  <c r="AI55" i="40"/>
  <c r="AH56" i="40"/>
  <c r="AI190" i="38"/>
  <c r="AH191" i="38"/>
  <c r="AI168" i="52"/>
  <c r="AH55" i="74"/>
  <c r="AI59" i="40"/>
  <c r="AH60" i="40"/>
  <c r="AI43" i="40"/>
  <c r="AH44" i="40"/>
  <c r="AH151" i="52"/>
  <c r="AH115" i="54"/>
  <c r="AI51" i="40"/>
  <c r="AH52" i="40"/>
  <c r="AH115" i="52"/>
  <c r="AH67" i="52"/>
  <c r="AH19" i="52"/>
  <c r="AI179" i="54"/>
  <c r="AH19" i="54"/>
  <c r="AI10" i="40"/>
  <c r="AH11" i="40"/>
  <c r="AI11" i="40" s="1"/>
  <c r="X8" i="41" s="1"/>
  <c r="AI47" i="40"/>
  <c r="X18" i="41" s="1"/>
  <c r="AH48" i="40"/>
  <c r="AH103" i="38"/>
  <c r="W15" i="39" s="1"/>
  <c r="AI33" i="40"/>
  <c r="AH34" i="40"/>
  <c r="AI24" i="40"/>
  <c r="AH27" i="40"/>
  <c r="B24" i="41"/>
  <c r="AI13" i="40"/>
  <c r="AF15" i="40" s="1"/>
  <c r="AH190" i="80"/>
  <c r="AI190" i="80" s="1"/>
  <c r="AI189" i="80"/>
  <c r="AH190" i="52"/>
  <c r="AI190" i="52" s="1"/>
  <c r="X23" i="53" s="1"/>
  <c r="AI189" i="52"/>
  <c r="AH190" i="64"/>
  <c r="AI189" i="64"/>
  <c r="AF190" i="64" s="1"/>
  <c r="AF191" i="64" s="1"/>
  <c r="AE191" i="64"/>
  <c r="L24" i="65"/>
  <c r="T24" i="65"/>
  <c r="W191" i="64"/>
  <c r="V191" i="64"/>
  <c r="Z191" i="64"/>
  <c r="AI63" i="40"/>
  <c r="AH64" i="40"/>
  <c r="AI56" i="40"/>
  <c r="R24" i="41"/>
  <c r="AC75" i="40"/>
  <c r="U191" i="43"/>
  <c r="U24" i="94"/>
  <c r="U191" i="93"/>
  <c r="B24" i="94"/>
  <c r="M24" i="94"/>
  <c r="V23" i="94"/>
  <c r="AC191" i="87"/>
  <c r="N24" i="83"/>
  <c r="AI45" i="74"/>
  <c r="V24" i="67"/>
  <c r="N24" i="67"/>
  <c r="AH151" i="59"/>
  <c r="W19" i="60" s="1"/>
  <c r="AH79" i="59"/>
  <c r="J24" i="60"/>
  <c r="AH175" i="59"/>
  <c r="AI175" i="59" s="1"/>
  <c r="X21" i="60" s="1"/>
  <c r="AH190" i="59"/>
  <c r="AI190" i="59" s="1"/>
  <c r="X23" i="60" s="1"/>
  <c r="U191" i="59"/>
  <c r="V24" i="60"/>
  <c r="N24" i="60"/>
  <c r="AH43" i="54"/>
  <c r="W10" i="55" s="1"/>
  <c r="AI105" i="54"/>
  <c r="V24" i="53"/>
  <c r="AI59" i="52"/>
  <c r="AI11" i="52"/>
  <c r="N24" i="53"/>
  <c r="AI156" i="93"/>
  <c r="AI173" i="93"/>
  <c r="N22" i="94"/>
  <c r="AI119" i="93"/>
  <c r="X20" i="94" s="1"/>
  <c r="AI58" i="93"/>
  <c r="AH67" i="93"/>
  <c r="AI76" i="93"/>
  <c r="AI122" i="91"/>
  <c r="AI113" i="91"/>
  <c r="AI61" i="91"/>
  <c r="AI153" i="89"/>
  <c r="AH163" i="89"/>
  <c r="V18" i="94"/>
  <c r="AI26" i="93"/>
  <c r="AH187" i="91"/>
  <c r="AI177" i="91"/>
  <c r="AI165" i="91"/>
  <c r="AH175" i="91"/>
  <c r="AI84" i="91"/>
  <c r="AI150" i="89"/>
  <c r="AH175" i="89"/>
  <c r="AI165" i="89"/>
  <c r="AI11" i="89"/>
  <c r="AI126" i="89"/>
  <c r="AH127" i="89"/>
  <c r="AH79" i="89"/>
  <c r="AI69" i="89"/>
  <c r="AI27" i="89"/>
  <c r="AI13" i="80"/>
  <c r="AI184" i="78"/>
  <c r="AI112" i="78"/>
  <c r="AI30" i="78"/>
  <c r="AI147" i="76"/>
  <c r="AI35" i="85"/>
  <c r="AI105" i="74"/>
  <c r="AH115" i="74"/>
  <c r="AI181" i="93"/>
  <c r="AI137" i="93"/>
  <c r="AI90" i="93"/>
  <c r="AI41" i="93"/>
  <c r="AI185" i="91"/>
  <c r="AH79" i="91"/>
  <c r="AI69" i="91"/>
  <c r="AI150" i="91"/>
  <c r="AH151" i="91"/>
  <c r="AI169" i="66"/>
  <c r="AI125" i="66"/>
  <c r="AI77" i="66"/>
  <c r="AI53" i="66"/>
  <c r="AI29" i="66"/>
  <c r="AI150" i="64"/>
  <c r="AH151" i="64"/>
  <c r="AI118" i="64"/>
  <c r="AH127" i="64"/>
  <c r="AI78" i="64"/>
  <c r="AI36" i="64"/>
  <c r="AI81" i="89"/>
  <c r="AH91" i="89"/>
  <c r="R10" i="90"/>
  <c r="R24" i="90" s="1"/>
  <c r="AC194" i="89"/>
  <c r="AI15" i="89"/>
  <c r="R8" i="92"/>
  <c r="R24" i="92" s="1"/>
  <c r="AC192" i="91"/>
  <c r="AI11" i="91"/>
  <c r="AI157" i="87"/>
  <c r="AH115" i="80"/>
  <c r="AI105" i="80"/>
  <c r="AH91" i="80"/>
  <c r="AI81" i="80"/>
  <c r="AH67" i="80"/>
  <c r="AI57" i="80"/>
  <c r="AH43" i="80"/>
  <c r="AI33" i="80"/>
  <c r="AH19" i="80"/>
  <c r="AI9" i="80"/>
  <c r="AI180" i="78"/>
  <c r="AI146" i="78"/>
  <c r="AI102" i="78"/>
  <c r="AH103" i="78"/>
  <c r="AI60" i="78"/>
  <c r="AI26" i="78"/>
  <c r="AI90" i="87"/>
  <c r="AI38" i="85"/>
  <c r="AI117" i="87"/>
  <c r="X18" i="88" s="1"/>
  <c r="AH127" i="87"/>
  <c r="AH91" i="78"/>
  <c r="AI81" i="78"/>
  <c r="AI94" i="76"/>
  <c r="AH103" i="76"/>
  <c r="AI54" i="76"/>
  <c r="AI184" i="74"/>
  <c r="AI142" i="74"/>
  <c r="AH151" i="74"/>
  <c r="AI112" i="74"/>
  <c r="AI70" i="74"/>
  <c r="AH79" i="74"/>
  <c r="AI30" i="74"/>
  <c r="AI16" i="74"/>
  <c r="AH139" i="66"/>
  <c r="AI129" i="66"/>
  <c r="AH91" i="66"/>
  <c r="AI81" i="66"/>
  <c r="AH43" i="66"/>
  <c r="AI33" i="66"/>
  <c r="K24" i="94"/>
  <c r="AH31" i="78"/>
  <c r="F24" i="94"/>
  <c r="E24" i="94"/>
  <c r="AH190" i="93"/>
  <c r="AI145" i="93"/>
  <c r="V20" i="94"/>
  <c r="AH115" i="93"/>
  <c r="AI105" i="93"/>
  <c r="AI72" i="93"/>
  <c r="AI23" i="93"/>
  <c r="AH19" i="93"/>
  <c r="AI9" i="93"/>
  <c r="R16" i="94"/>
  <c r="AI24" i="93"/>
  <c r="AI154" i="91"/>
  <c r="AI75" i="91"/>
  <c r="AI23" i="91"/>
  <c r="AI10" i="93"/>
  <c r="AI95" i="91"/>
  <c r="AI46" i="91"/>
  <c r="AI37" i="91"/>
  <c r="AI167" i="89"/>
  <c r="V12" i="94"/>
  <c r="AI129" i="89"/>
  <c r="AH139" i="89"/>
  <c r="AI33" i="89"/>
  <c r="AH43" i="89"/>
  <c r="AI89" i="89"/>
  <c r="AI16" i="87"/>
  <c r="AI12" i="82"/>
  <c r="AI142" i="78"/>
  <c r="AH151" i="78"/>
  <c r="AI70" i="78"/>
  <c r="AH79" i="78"/>
  <c r="AI16" i="78"/>
  <c r="AI171" i="76"/>
  <c r="AI119" i="76"/>
  <c r="AH127" i="76"/>
  <c r="AI142" i="85"/>
  <c r="W13" i="60"/>
  <c r="AI79" i="59"/>
  <c r="X13" i="60" s="1"/>
  <c r="W21" i="60"/>
  <c r="N21" i="94"/>
  <c r="AI107" i="93"/>
  <c r="J13" i="94"/>
  <c r="AI11" i="93"/>
  <c r="AI117" i="93"/>
  <c r="X18" i="94" s="1"/>
  <c r="AH127" i="93"/>
  <c r="AI101" i="91"/>
  <c r="AI47" i="91"/>
  <c r="AI105" i="89"/>
  <c r="AH115" i="89"/>
  <c r="AI78" i="89"/>
  <c r="AI41" i="89"/>
  <c r="N8" i="86"/>
  <c r="N24" i="86" s="1"/>
  <c r="Y191" i="85"/>
  <c r="AH115" i="78"/>
  <c r="AI105" i="78"/>
  <c r="AI145" i="66"/>
  <c r="AI101" i="66"/>
  <c r="J22" i="94"/>
  <c r="J18" i="94"/>
  <c r="AI96" i="93"/>
  <c r="AI82" i="93"/>
  <c r="AH91" i="93"/>
  <c r="AI47" i="93"/>
  <c r="AH43" i="93"/>
  <c r="AI33" i="93"/>
  <c r="N17" i="94"/>
  <c r="AI161" i="93"/>
  <c r="AI89" i="93"/>
  <c r="AI77" i="93"/>
  <c r="AI133" i="89"/>
  <c r="Y194" i="89"/>
  <c r="N8" i="90"/>
  <c r="N24" i="90" s="1"/>
  <c r="AI180" i="87"/>
  <c r="AI166" i="87"/>
  <c r="AI74" i="87"/>
  <c r="AC191" i="78"/>
  <c r="R8" i="79"/>
  <c r="R24" i="79" s="1"/>
  <c r="W17" i="79"/>
  <c r="AI127" i="78"/>
  <c r="AH67" i="91"/>
  <c r="AI124" i="87"/>
  <c r="AI110" i="87"/>
  <c r="AI75" i="87"/>
  <c r="AI61" i="87"/>
  <c r="AI28" i="87"/>
  <c r="AI14" i="87"/>
  <c r="AI170" i="85"/>
  <c r="AI161" i="85"/>
  <c r="AI111" i="85"/>
  <c r="AI97" i="85"/>
  <c r="AI59" i="85"/>
  <c r="AI48" i="85"/>
  <c r="AI15" i="85"/>
  <c r="AH163" i="82"/>
  <c r="AI153" i="82"/>
  <c r="AI108" i="82"/>
  <c r="AI40" i="82"/>
  <c r="AI179" i="87"/>
  <c r="AH175" i="87"/>
  <c r="AI165" i="87"/>
  <c r="AI123" i="87"/>
  <c r="AI109" i="87"/>
  <c r="AI76" i="87"/>
  <c r="AI62" i="87"/>
  <c r="AI27" i="87"/>
  <c r="AI171" i="85"/>
  <c r="AI66" i="85"/>
  <c r="AI49" i="85"/>
  <c r="J8" i="86"/>
  <c r="J24" i="86" s="1"/>
  <c r="U191" i="85"/>
  <c r="AI94" i="82"/>
  <c r="AI160" i="87"/>
  <c r="AI138" i="87"/>
  <c r="AI101" i="87"/>
  <c r="AH91" i="87"/>
  <c r="AI81" i="87"/>
  <c r="AI39" i="87"/>
  <c r="AI121" i="85"/>
  <c r="AH91" i="85"/>
  <c r="AI81" i="85"/>
  <c r="AI65" i="85"/>
  <c r="AI28" i="85"/>
  <c r="AI160" i="82"/>
  <c r="AI118" i="82"/>
  <c r="AI70" i="82"/>
  <c r="AI169" i="85"/>
  <c r="AI148" i="85"/>
  <c r="AI119" i="85"/>
  <c r="AI94" i="85"/>
  <c r="AI36" i="85"/>
  <c r="AI147" i="82"/>
  <c r="AI76" i="82"/>
  <c r="AH55" i="82"/>
  <c r="AI45" i="82"/>
  <c r="AH127" i="80"/>
  <c r="AI117" i="80"/>
  <c r="X18" i="81" s="1"/>
  <c r="AH79" i="80"/>
  <c r="AI69" i="80"/>
  <c r="AH31" i="80"/>
  <c r="AI21" i="80"/>
  <c r="AI165" i="76"/>
  <c r="AH175" i="76"/>
  <c r="N8" i="88"/>
  <c r="N24" i="88" s="1"/>
  <c r="Y191" i="87"/>
  <c r="AI159" i="87"/>
  <c r="AI59" i="87"/>
  <c r="AI98" i="76"/>
  <c r="AI64" i="76"/>
  <c r="AI22" i="76"/>
  <c r="AH31" i="76"/>
  <c r="AH190" i="74"/>
  <c r="AI190" i="74" s="1"/>
  <c r="AI160" i="74"/>
  <c r="AI108" i="74"/>
  <c r="AI74" i="74"/>
  <c r="AI40" i="74"/>
  <c r="W11" i="75"/>
  <c r="AI55" i="74"/>
  <c r="X11" i="75" s="1"/>
  <c r="AI126" i="82"/>
  <c r="AI71" i="76"/>
  <c r="AI167" i="93"/>
  <c r="AI150" i="93"/>
  <c r="AI179" i="93"/>
  <c r="AH175" i="93"/>
  <c r="AI165" i="93"/>
  <c r="AI129" i="93"/>
  <c r="AH139" i="93"/>
  <c r="J21" i="94"/>
  <c r="N18" i="94"/>
  <c r="AI113" i="93"/>
  <c r="AI83" i="93"/>
  <c r="AI66" i="93"/>
  <c r="J11" i="94"/>
  <c r="AI17" i="93"/>
  <c r="AI162" i="91"/>
  <c r="AI148" i="91"/>
  <c r="AH127" i="91"/>
  <c r="AI117" i="91"/>
  <c r="AI105" i="91"/>
  <c r="X17" i="92" s="1"/>
  <c r="AH115" i="91"/>
  <c r="J9" i="92"/>
  <c r="J24" i="92" s="1"/>
  <c r="U192" i="91"/>
  <c r="AI12" i="91"/>
  <c r="AI183" i="89"/>
  <c r="AI169" i="89"/>
  <c r="J23" i="94"/>
  <c r="V19" i="94"/>
  <c r="AI93" i="93"/>
  <c r="AH103" i="93"/>
  <c r="R14" i="94"/>
  <c r="AI21" i="93"/>
  <c r="AH31" i="93"/>
  <c r="AI182" i="91"/>
  <c r="AI173" i="91"/>
  <c r="AI133" i="91"/>
  <c r="AI54" i="91"/>
  <c r="N9" i="92"/>
  <c r="N24" i="92" s="1"/>
  <c r="Y192" i="91"/>
  <c r="AH193" i="89"/>
  <c r="AI156" i="89"/>
  <c r="AI142" i="89"/>
  <c r="AH151" i="89"/>
  <c r="AI87" i="93"/>
  <c r="AI158" i="91"/>
  <c r="AI87" i="91"/>
  <c r="AI34" i="91"/>
  <c r="AI161" i="89"/>
  <c r="AI111" i="89"/>
  <c r="AI97" i="89"/>
  <c r="AI64" i="89"/>
  <c r="AI50" i="89"/>
  <c r="AI149" i="93"/>
  <c r="AI95" i="93"/>
  <c r="AI148" i="89"/>
  <c r="AI112" i="89"/>
  <c r="AI98" i="89"/>
  <c r="AI63" i="89"/>
  <c r="AI49" i="89"/>
  <c r="AI147" i="87"/>
  <c r="AI141" i="82"/>
  <c r="AH151" i="82"/>
  <c r="AI57" i="82"/>
  <c r="AH67" i="82"/>
  <c r="AH31" i="82"/>
  <c r="AI21" i="82"/>
  <c r="U191" i="82"/>
  <c r="J8" i="83"/>
  <c r="J24" i="83" s="1"/>
  <c r="AH175" i="80"/>
  <c r="AI165" i="80"/>
  <c r="AH151" i="80"/>
  <c r="AI141" i="80"/>
  <c r="AI166" i="78"/>
  <c r="AH175" i="78"/>
  <c r="AI122" i="78"/>
  <c r="AI88" i="78"/>
  <c r="AI46" i="78"/>
  <c r="AI12" i="78"/>
  <c r="V9" i="86"/>
  <c r="AG191" i="85"/>
  <c r="AI156" i="78"/>
  <c r="AI126" i="78"/>
  <c r="AI84" i="78"/>
  <c r="AI50" i="78"/>
  <c r="AI179" i="76"/>
  <c r="AH187" i="76"/>
  <c r="AI155" i="76"/>
  <c r="AH163" i="76"/>
  <c r="AI135" i="76"/>
  <c r="AI111" i="76"/>
  <c r="AI108" i="76"/>
  <c r="AI74" i="76"/>
  <c r="AI40" i="76"/>
  <c r="AI156" i="74"/>
  <c r="AI126" i="74"/>
  <c r="AI84" i="74"/>
  <c r="AI50" i="74"/>
  <c r="AH115" i="66"/>
  <c r="AI105" i="66"/>
  <c r="AH67" i="66"/>
  <c r="AI57" i="66"/>
  <c r="AH19" i="66"/>
  <c r="AI9" i="66"/>
  <c r="AI111" i="87"/>
  <c r="AI185" i="66"/>
  <c r="AI161" i="66"/>
  <c r="AI133" i="66"/>
  <c r="AI109" i="66"/>
  <c r="AI85" i="66"/>
  <c r="AI61" i="66"/>
  <c r="AI37" i="66"/>
  <c r="AI13" i="66"/>
  <c r="AI170" i="64"/>
  <c r="AI132" i="64"/>
  <c r="AI98" i="64"/>
  <c r="AI64" i="64"/>
  <c r="AI22" i="64"/>
  <c r="AH31" i="64"/>
  <c r="AI46" i="85"/>
  <c r="AI23" i="76"/>
  <c r="Y191" i="74"/>
  <c r="N8" i="75"/>
  <c r="N24" i="75" s="1"/>
  <c r="R24" i="88"/>
  <c r="S24" i="94"/>
  <c r="C24" i="94"/>
  <c r="I24" i="94"/>
  <c r="AH79" i="76"/>
  <c r="AG192" i="91"/>
  <c r="J24" i="90"/>
  <c r="AH175" i="64"/>
  <c r="V14" i="94"/>
  <c r="AI106" i="93"/>
  <c r="AI63" i="93"/>
  <c r="AI12" i="93"/>
  <c r="AI171" i="91"/>
  <c r="AI131" i="91"/>
  <c r="AI58" i="91"/>
  <c r="AI88" i="89"/>
  <c r="AI26" i="89"/>
  <c r="AI144" i="89"/>
  <c r="AI106" i="89"/>
  <c r="AI74" i="89"/>
  <c r="AI37" i="89"/>
  <c r="AI22" i="89"/>
  <c r="AI18" i="89"/>
  <c r="AH139" i="87"/>
  <c r="AI129" i="87"/>
  <c r="AI96" i="89"/>
  <c r="AI174" i="87"/>
  <c r="AI45" i="87"/>
  <c r="AH55" i="87"/>
  <c r="V9" i="88"/>
  <c r="AG191" i="87"/>
  <c r="AH175" i="85"/>
  <c r="AI165" i="85"/>
  <c r="AI153" i="85"/>
  <c r="AH163" i="85"/>
  <c r="R8" i="86"/>
  <c r="R24" i="86" s="1"/>
  <c r="AC191" i="85"/>
  <c r="AI183" i="82"/>
  <c r="AI169" i="82"/>
  <c r="AI136" i="82"/>
  <c r="AI74" i="82"/>
  <c r="AI173" i="87"/>
  <c r="AI143" i="87"/>
  <c r="AH151" i="87"/>
  <c r="AI93" i="87"/>
  <c r="AH103" i="87"/>
  <c r="AI13" i="87"/>
  <c r="AI160" i="85"/>
  <c r="AI107" i="85"/>
  <c r="AI96" i="85"/>
  <c r="AI58" i="85"/>
  <c r="AI11" i="85"/>
  <c r="AI179" i="82"/>
  <c r="AI168" i="82"/>
  <c r="AI144" i="82"/>
  <c r="AI81" i="82"/>
  <c r="AH91" i="82"/>
  <c r="AH187" i="87"/>
  <c r="AI177" i="87"/>
  <c r="AI150" i="87"/>
  <c r="AI118" i="87"/>
  <c r="AI86" i="87"/>
  <c r="AI49" i="87"/>
  <c r="AI34" i="87"/>
  <c r="AI186" i="85"/>
  <c r="AI146" i="85"/>
  <c r="AI132" i="85"/>
  <c r="AI74" i="85"/>
  <c r="AI39" i="85"/>
  <c r="AI185" i="82"/>
  <c r="AI96" i="82"/>
  <c r="AI82" i="82"/>
  <c r="AI48" i="82"/>
  <c r="AI16" i="82"/>
  <c r="AI179" i="85"/>
  <c r="AI154" i="85"/>
  <c r="AI109" i="85"/>
  <c r="AI88" i="85"/>
  <c r="AI131" i="82"/>
  <c r="AI61" i="82"/>
  <c r="AI30" i="82"/>
  <c r="AH187" i="80"/>
  <c r="AI177" i="80"/>
  <c r="AH103" i="80"/>
  <c r="AI93" i="80"/>
  <c r="AH55" i="80"/>
  <c r="AI45" i="80"/>
  <c r="AH190" i="76"/>
  <c r="AI141" i="76"/>
  <c r="AH151" i="76"/>
  <c r="AI134" i="87"/>
  <c r="AI100" i="87"/>
  <c r="AI125" i="85"/>
  <c r="AH19" i="78"/>
  <c r="AI9" i="78"/>
  <c r="AI78" i="76"/>
  <c r="AI36" i="76"/>
  <c r="AI174" i="74"/>
  <c r="AI136" i="74"/>
  <c r="AI94" i="74"/>
  <c r="AI54" i="74"/>
  <c r="AI9" i="89"/>
  <c r="AH19" i="89"/>
  <c r="V8" i="81"/>
  <c r="V24" i="81" s="1"/>
  <c r="AG191" i="80"/>
  <c r="AI9" i="74"/>
  <c r="AH19" i="74"/>
  <c r="AI81" i="74"/>
  <c r="AH91" i="74"/>
  <c r="AH43" i="91"/>
  <c r="AH127" i="82"/>
  <c r="AH115" i="82"/>
  <c r="AH55" i="78"/>
  <c r="AH79" i="64"/>
  <c r="AH103" i="74"/>
  <c r="AI173" i="66"/>
  <c r="AI149" i="66"/>
  <c r="AI121" i="66"/>
  <c r="AI97" i="66"/>
  <c r="AI73" i="66"/>
  <c r="AI49" i="66"/>
  <c r="AI25" i="66"/>
  <c r="AI174" i="64"/>
  <c r="AI136" i="64"/>
  <c r="AI94" i="64"/>
  <c r="AI54" i="64"/>
  <c r="AH175" i="61"/>
  <c r="AI165" i="61"/>
  <c r="AC191" i="64"/>
  <c r="R8" i="65"/>
  <c r="R24" i="65" s="1"/>
  <c r="AH187" i="61"/>
  <c r="AI177" i="61"/>
  <c r="AH163" i="61"/>
  <c r="AI153" i="61"/>
  <c r="R8" i="62"/>
  <c r="R24" i="62" s="1"/>
  <c r="AC191" i="61"/>
  <c r="AI156" i="59"/>
  <c r="AI126" i="59"/>
  <c r="AI84" i="59"/>
  <c r="AI50" i="59"/>
  <c r="AI146" i="87"/>
  <c r="AI119" i="82"/>
  <c r="AI105" i="76"/>
  <c r="AH115" i="76"/>
  <c r="AI9" i="76"/>
  <c r="AH19" i="76"/>
  <c r="AI47" i="74"/>
  <c r="AH187" i="59"/>
  <c r="AI177" i="59"/>
  <c r="AI119" i="59"/>
  <c r="AI71" i="59"/>
  <c r="AI23" i="59"/>
  <c r="AI142" i="80"/>
  <c r="AI99" i="76"/>
  <c r="V8" i="65"/>
  <c r="AI173" i="61"/>
  <c r="AI149" i="61"/>
  <c r="AI121" i="61"/>
  <c r="AI97" i="61"/>
  <c r="AI73" i="61"/>
  <c r="AI49" i="61"/>
  <c r="AI25" i="61"/>
  <c r="AI174" i="59"/>
  <c r="AI136" i="59"/>
  <c r="AI94" i="59"/>
  <c r="AI54" i="59"/>
  <c r="AH187" i="54"/>
  <c r="AH189" i="54" s="1"/>
  <c r="AI177" i="54"/>
  <c r="AH103" i="54"/>
  <c r="AI93" i="54"/>
  <c r="AH55" i="54"/>
  <c r="AI45" i="54"/>
  <c r="AI95" i="64"/>
  <c r="AH163" i="59"/>
  <c r="AI153" i="59"/>
  <c r="AI142" i="54"/>
  <c r="AI177" i="52"/>
  <c r="AH187" i="52"/>
  <c r="AI117" i="52"/>
  <c r="AH127" i="52"/>
  <c r="AI69" i="52"/>
  <c r="AH79" i="52"/>
  <c r="AI21" i="52"/>
  <c r="AH31" i="52"/>
  <c r="AI19" i="54"/>
  <c r="X8" i="55" s="1"/>
  <c r="W8" i="55"/>
  <c r="W12" i="53"/>
  <c r="AI67" i="52"/>
  <c r="X12" i="53" s="1"/>
  <c r="W14" i="53"/>
  <c r="AI91" i="52"/>
  <c r="X14" i="53" s="1"/>
  <c r="R22" i="94"/>
  <c r="N20" i="94"/>
  <c r="AI184" i="93"/>
  <c r="AI170" i="93"/>
  <c r="AH151" i="93"/>
  <c r="AI141" i="93"/>
  <c r="AI177" i="93"/>
  <c r="AH187" i="93"/>
  <c r="AI134" i="93"/>
  <c r="AI99" i="93"/>
  <c r="AI85" i="93"/>
  <c r="AI52" i="93"/>
  <c r="AI38" i="93"/>
  <c r="AH139" i="91"/>
  <c r="AI129" i="91"/>
  <c r="R21" i="94"/>
  <c r="AI124" i="93"/>
  <c r="AI110" i="93"/>
  <c r="AI75" i="93"/>
  <c r="AI61" i="93"/>
  <c r="AI28" i="93"/>
  <c r="AI14" i="93"/>
  <c r="R19" i="94"/>
  <c r="J16" i="94"/>
  <c r="N14" i="94"/>
  <c r="AG191" i="93"/>
  <c r="V8" i="94"/>
  <c r="AH191" i="91"/>
  <c r="AI119" i="91"/>
  <c r="AI108" i="91"/>
  <c r="AI70" i="91"/>
  <c r="AH31" i="91"/>
  <c r="AI21" i="91"/>
  <c r="AI17" i="91"/>
  <c r="AI174" i="89"/>
  <c r="AI153" i="93"/>
  <c r="AH163" i="93"/>
  <c r="AI114" i="93"/>
  <c r="J15" i="94"/>
  <c r="AI78" i="93"/>
  <c r="N11" i="94"/>
  <c r="J9" i="94"/>
  <c r="AI179" i="91"/>
  <c r="AI168" i="91"/>
  <c r="AI98" i="91"/>
  <c r="AI89" i="91"/>
  <c r="AI51" i="91"/>
  <c r="AI40" i="91"/>
  <c r="AI138" i="89"/>
  <c r="AI59" i="93"/>
  <c r="AI184" i="91"/>
  <c r="AI142" i="91"/>
  <c r="AI35" i="91"/>
  <c r="AI177" i="89"/>
  <c r="AH187" i="89"/>
  <c r="AI162" i="89"/>
  <c r="AI119" i="89"/>
  <c r="AI102" i="89"/>
  <c r="AI53" i="89"/>
  <c r="AI23" i="89"/>
  <c r="AI12" i="89"/>
  <c r="AI121" i="93"/>
  <c r="AI37" i="93"/>
  <c r="AI100" i="91"/>
  <c r="AI42" i="91"/>
  <c r="AI147" i="89"/>
  <c r="AI107" i="89"/>
  <c r="AH103" i="89"/>
  <c r="AI93" i="89"/>
  <c r="AI60" i="89"/>
  <c r="AI46" i="89"/>
  <c r="AI16" i="89"/>
  <c r="AI73" i="89"/>
  <c r="AH31" i="89"/>
  <c r="AI21" i="89"/>
  <c r="AI54" i="93"/>
  <c r="AI110" i="91"/>
  <c r="AI28" i="91"/>
  <c r="AI131" i="89"/>
  <c r="AI100" i="89"/>
  <c r="AI123" i="89"/>
  <c r="AI57" i="89"/>
  <c r="AH67" i="89"/>
  <c r="AI183" i="87"/>
  <c r="AI169" i="87"/>
  <c r="AI113" i="87"/>
  <c r="AI83" i="87"/>
  <c r="AI66" i="87"/>
  <c r="AI17" i="87"/>
  <c r="AI114" i="85"/>
  <c r="AI100" i="85"/>
  <c r="AI62" i="85"/>
  <c r="AI53" i="85"/>
  <c r="AI18" i="85"/>
  <c r="AI178" i="82"/>
  <c r="AI158" i="82"/>
  <c r="AH139" i="82"/>
  <c r="AI129" i="82"/>
  <c r="AI46" i="82"/>
  <c r="AI167" i="91"/>
  <c r="AI182" i="87"/>
  <c r="AI170" i="87"/>
  <c r="AI114" i="87"/>
  <c r="AI65" i="87"/>
  <c r="AI35" i="87"/>
  <c r="AI10" i="87"/>
  <c r="AI174" i="85"/>
  <c r="AI157" i="85"/>
  <c r="AH115" i="85"/>
  <c r="AI105" i="85"/>
  <c r="X17" i="86" s="1"/>
  <c r="AI93" i="85"/>
  <c r="AH103" i="85"/>
  <c r="AI52" i="85"/>
  <c r="AH19" i="85"/>
  <c r="AI9" i="85"/>
  <c r="AH187" i="82"/>
  <c r="AI177" i="82"/>
  <c r="AI165" i="82"/>
  <c r="AH175" i="82"/>
  <c r="AI122" i="82"/>
  <c r="AI155" i="87"/>
  <c r="AI133" i="87"/>
  <c r="AI96" i="87"/>
  <c r="AI60" i="87"/>
  <c r="AI138" i="85"/>
  <c r="AI22" i="85"/>
  <c r="AI13" i="85"/>
  <c r="AH190" i="82"/>
  <c r="AI145" i="82"/>
  <c r="AI110" i="82"/>
  <c r="AI89" i="82"/>
  <c r="AI60" i="82"/>
  <c r="AI22" i="82"/>
  <c r="AI135" i="87"/>
  <c r="AI11" i="87"/>
  <c r="AI178" i="85"/>
  <c r="AI99" i="85"/>
  <c r="AH79" i="82"/>
  <c r="AI69" i="82"/>
  <c r="AI10" i="82"/>
  <c r="AH19" i="82"/>
  <c r="J8" i="81"/>
  <c r="J24" i="81" s="1"/>
  <c r="U191" i="80"/>
  <c r="AI27" i="85"/>
  <c r="AI24" i="82"/>
  <c r="AI17" i="82"/>
  <c r="AI173" i="80"/>
  <c r="AI149" i="80"/>
  <c r="AI121" i="80"/>
  <c r="AI97" i="80"/>
  <c r="AI73" i="80"/>
  <c r="AI49" i="80"/>
  <c r="AI25" i="80"/>
  <c r="AI174" i="78"/>
  <c r="AI136" i="78"/>
  <c r="AI94" i="78"/>
  <c r="AI54" i="78"/>
  <c r="AI167" i="76"/>
  <c r="AI143" i="76"/>
  <c r="AI123" i="76"/>
  <c r="AH43" i="87"/>
  <c r="AI33" i="87"/>
  <c r="AI73" i="85"/>
  <c r="AI21" i="85"/>
  <c r="AH31" i="85"/>
  <c r="AI166" i="82"/>
  <c r="AI33" i="82"/>
  <c r="AH43" i="82"/>
  <c r="AI169" i="80"/>
  <c r="AI145" i="80"/>
  <c r="AI125" i="80"/>
  <c r="AI101" i="80"/>
  <c r="AI77" i="80"/>
  <c r="AI53" i="80"/>
  <c r="AI29" i="80"/>
  <c r="AI150" i="78"/>
  <c r="AI118" i="78"/>
  <c r="X19" i="79" s="1"/>
  <c r="AI78" i="78"/>
  <c r="AI36" i="78"/>
  <c r="AI137" i="85"/>
  <c r="AI177" i="78"/>
  <c r="AH187" i="78"/>
  <c r="AH67" i="78"/>
  <c r="AI57" i="78"/>
  <c r="AG191" i="78"/>
  <c r="V8" i="79"/>
  <c r="V24" i="79" s="1"/>
  <c r="AI84" i="76"/>
  <c r="AI50" i="76"/>
  <c r="AI16" i="76"/>
  <c r="AI180" i="74"/>
  <c r="AI146" i="74"/>
  <c r="AI102" i="74"/>
  <c r="AI60" i="74"/>
  <c r="AI26" i="74"/>
  <c r="AI153" i="78"/>
  <c r="AH163" i="78"/>
  <c r="AH43" i="78"/>
  <c r="AI33" i="78"/>
  <c r="AI88" i="76"/>
  <c r="AI46" i="76"/>
  <c r="AI12" i="76"/>
  <c r="AI170" i="74"/>
  <c r="AI132" i="74"/>
  <c r="AI98" i="74"/>
  <c r="AI64" i="74"/>
  <c r="AI22" i="74"/>
  <c r="AH175" i="66"/>
  <c r="AI165" i="66"/>
  <c r="AI120" i="85"/>
  <c r="U191" i="74"/>
  <c r="J8" i="75"/>
  <c r="J24" i="75" s="1"/>
  <c r="AH187" i="66"/>
  <c r="AI177" i="66"/>
  <c r="AH163" i="66"/>
  <c r="AI153" i="66"/>
  <c r="R8" i="67"/>
  <c r="R24" i="67" s="1"/>
  <c r="AC191" i="66"/>
  <c r="AI156" i="64"/>
  <c r="AI126" i="64"/>
  <c r="AI84" i="64"/>
  <c r="AI50" i="64"/>
  <c r="N8" i="81"/>
  <c r="N24" i="81" s="1"/>
  <c r="Y191" i="80"/>
  <c r="AH139" i="74"/>
  <c r="AI129" i="74"/>
  <c r="AC191" i="74"/>
  <c r="R8" i="75"/>
  <c r="R24" i="75" s="1"/>
  <c r="J8" i="67"/>
  <c r="J24" i="67" s="1"/>
  <c r="U191" i="66"/>
  <c r="AI180" i="64"/>
  <c r="AI146" i="64"/>
  <c r="AI102" i="64"/>
  <c r="AI60" i="64"/>
  <c r="AI26" i="64"/>
  <c r="AH139" i="61"/>
  <c r="AI129" i="61"/>
  <c r="AH91" i="61"/>
  <c r="AI81" i="61"/>
  <c r="AH43" i="61"/>
  <c r="AI33" i="61"/>
  <c r="AH139" i="64"/>
  <c r="AI129" i="64"/>
  <c r="AI81" i="64"/>
  <c r="AH91" i="64"/>
  <c r="AI33" i="64"/>
  <c r="AH43" i="64"/>
  <c r="Y191" i="64"/>
  <c r="N8" i="65"/>
  <c r="N24" i="65" s="1"/>
  <c r="AI185" i="61"/>
  <c r="AI161" i="61"/>
  <c r="AI133" i="61"/>
  <c r="AI109" i="61"/>
  <c r="AI85" i="61"/>
  <c r="AI61" i="61"/>
  <c r="AI37" i="61"/>
  <c r="AI13" i="61"/>
  <c r="AI170" i="59"/>
  <c r="AI132" i="59"/>
  <c r="AI98" i="59"/>
  <c r="AI64" i="59"/>
  <c r="AI22" i="59"/>
  <c r="AH139" i="54"/>
  <c r="AI129" i="54"/>
  <c r="AI105" i="59"/>
  <c r="X17" i="60" s="1"/>
  <c r="AH115" i="59"/>
  <c r="AI57" i="59"/>
  <c r="AH67" i="59"/>
  <c r="AI9" i="59"/>
  <c r="AH19" i="59"/>
  <c r="J8" i="62"/>
  <c r="J24" i="62" s="1"/>
  <c r="U191" i="61"/>
  <c r="AI180" i="59"/>
  <c r="AI146" i="59"/>
  <c r="AI102" i="59"/>
  <c r="AI60" i="59"/>
  <c r="AI26" i="59"/>
  <c r="J8" i="55"/>
  <c r="J24" i="55" s="1"/>
  <c r="U191" i="54"/>
  <c r="AI131" i="85"/>
  <c r="AI33" i="76"/>
  <c r="AH43" i="76"/>
  <c r="AI71" i="74"/>
  <c r="AI166" i="54"/>
  <c r="AI67" i="54"/>
  <c r="X12" i="55" s="1"/>
  <c r="W12" i="55"/>
  <c r="W16" i="53"/>
  <c r="AI115" i="52"/>
  <c r="X16" i="53" s="1"/>
  <c r="W19" i="53"/>
  <c r="AI151" i="52"/>
  <c r="X19" i="53" s="1"/>
  <c r="V24" i="88"/>
  <c r="V24" i="86"/>
  <c r="N24" i="77"/>
  <c r="AH151" i="54"/>
  <c r="AH31" i="59"/>
  <c r="O24" i="94"/>
  <c r="P24" i="94"/>
  <c r="H24" i="94"/>
  <c r="Q24" i="94"/>
  <c r="AH187" i="85"/>
  <c r="V24" i="92"/>
  <c r="AH190" i="78"/>
  <c r="Y191" i="66"/>
  <c r="AH55" i="76"/>
  <c r="V24" i="77"/>
  <c r="AH103" i="64"/>
  <c r="Y191" i="76"/>
  <c r="AI181" i="66"/>
  <c r="AI157" i="66"/>
  <c r="AI137" i="66"/>
  <c r="AI113" i="66"/>
  <c r="AI89" i="66"/>
  <c r="AI65" i="66"/>
  <c r="AI41" i="66"/>
  <c r="AI17" i="66"/>
  <c r="AI160" i="64"/>
  <c r="AI108" i="64"/>
  <c r="AI74" i="64"/>
  <c r="AI40" i="64"/>
  <c r="AH190" i="61"/>
  <c r="AH151" i="61"/>
  <c r="AI141" i="61"/>
  <c r="AH127" i="61"/>
  <c r="AI117" i="61"/>
  <c r="AH103" i="61"/>
  <c r="AI93" i="61"/>
  <c r="AH79" i="61"/>
  <c r="AI69" i="61"/>
  <c r="AH55" i="61"/>
  <c r="AI45" i="61"/>
  <c r="AH31" i="61"/>
  <c r="AI21" i="61"/>
  <c r="AI184" i="59"/>
  <c r="AI142" i="59"/>
  <c r="AI112" i="59"/>
  <c r="AI70" i="59"/>
  <c r="AI30" i="59"/>
  <c r="AI16" i="59"/>
  <c r="AI57" i="76"/>
  <c r="AH67" i="76"/>
  <c r="AI95" i="74"/>
  <c r="AH187" i="64"/>
  <c r="AI177" i="64"/>
  <c r="U191" i="64"/>
  <c r="J8" i="65"/>
  <c r="J24" i="65" s="1"/>
  <c r="AI181" i="61"/>
  <c r="AI157" i="61"/>
  <c r="AI137" i="61"/>
  <c r="AI113" i="61"/>
  <c r="AI89" i="61"/>
  <c r="AI65" i="61"/>
  <c r="AI41" i="61"/>
  <c r="AI17" i="61"/>
  <c r="AI160" i="59"/>
  <c r="AI108" i="59"/>
  <c r="AI74" i="59"/>
  <c r="AI40" i="59"/>
  <c r="AH127" i="54"/>
  <c r="AI117" i="54"/>
  <c r="X18" i="55" s="1"/>
  <c r="AH79" i="54"/>
  <c r="AI69" i="54"/>
  <c r="AH31" i="54"/>
  <c r="AI21" i="54"/>
  <c r="AI143" i="74"/>
  <c r="AI167" i="64"/>
  <c r="AI47" i="64"/>
  <c r="AI95" i="59"/>
  <c r="AI47" i="59"/>
  <c r="AI153" i="52"/>
  <c r="AH163" i="52"/>
  <c r="AI93" i="52"/>
  <c r="AH103" i="52"/>
  <c r="AI45" i="52"/>
  <c r="AH55" i="52"/>
  <c r="AI115" i="54"/>
  <c r="X16" i="55" s="1"/>
  <c r="W16" i="55"/>
  <c r="W21" i="53"/>
  <c r="AI175" i="52"/>
  <c r="X21" i="53" s="1"/>
  <c r="AI159" i="93"/>
  <c r="V22" i="94"/>
  <c r="R20" i="94"/>
  <c r="AI166" i="93"/>
  <c r="J19" i="94"/>
  <c r="R17" i="94"/>
  <c r="N15" i="94"/>
  <c r="AI69" i="93"/>
  <c r="AH79" i="93"/>
  <c r="V11" i="94"/>
  <c r="R9" i="94"/>
  <c r="AI168" i="93"/>
  <c r="N19" i="94"/>
  <c r="V17" i="94"/>
  <c r="R15" i="94"/>
  <c r="N13" i="94"/>
  <c r="AI45" i="93"/>
  <c r="AH55" i="93"/>
  <c r="V9" i="94"/>
  <c r="R18" i="94"/>
  <c r="V15" i="94"/>
  <c r="AI159" i="91"/>
  <c r="AI145" i="91"/>
  <c r="AI78" i="91"/>
  <c r="AI64" i="91"/>
  <c r="AI26" i="91"/>
  <c r="AI9" i="91"/>
  <c r="AH19" i="91"/>
  <c r="AI180" i="89"/>
  <c r="AI166" i="89"/>
  <c r="AI180" i="93"/>
  <c r="J14" i="94"/>
  <c r="R13" i="94"/>
  <c r="AI25" i="93"/>
  <c r="Y191" i="93"/>
  <c r="N8" i="94"/>
  <c r="AI136" i="91"/>
  <c r="AH103" i="91"/>
  <c r="AI93" i="91"/>
  <c r="AI81" i="91"/>
  <c r="AH91" i="91"/>
  <c r="AI159" i="89"/>
  <c r="AI145" i="89"/>
  <c r="J17" i="94"/>
  <c r="V13" i="94"/>
  <c r="AH163" i="91"/>
  <c r="AI153" i="91"/>
  <c r="AI138" i="91"/>
  <c r="AI86" i="91"/>
  <c r="AH55" i="91"/>
  <c r="AI45" i="91"/>
  <c r="AI173" i="89"/>
  <c r="AI108" i="89"/>
  <c r="AI94" i="89"/>
  <c r="AI59" i="89"/>
  <c r="AH55" i="89"/>
  <c r="AI45" i="89"/>
  <c r="AI84" i="93"/>
  <c r="R12" i="94"/>
  <c r="AI170" i="91"/>
  <c r="AI130" i="91"/>
  <c r="AI74" i="91"/>
  <c r="AI154" i="89"/>
  <c r="AI101" i="89"/>
  <c r="AI71" i="89"/>
  <c r="AI54" i="89"/>
  <c r="AG194" i="89"/>
  <c r="V8" i="90"/>
  <c r="V24" i="90" s="1"/>
  <c r="AI14" i="91"/>
  <c r="AI125" i="89"/>
  <c r="AI83" i="89"/>
  <c r="AI36" i="89"/>
  <c r="AI121" i="89"/>
  <c r="AI84" i="89"/>
  <c r="AI48" i="89"/>
  <c r="AI153" i="87"/>
  <c r="AH163" i="87"/>
  <c r="AI119" i="87"/>
  <c r="AH115" i="87"/>
  <c r="AI105" i="87"/>
  <c r="AI72" i="87"/>
  <c r="AI58" i="87"/>
  <c r="AI23" i="87"/>
  <c r="AH19" i="87"/>
  <c r="AI9" i="87"/>
  <c r="AI167" i="85"/>
  <c r="AI156" i="85"/>
  <c r="AI106" i="85"/>
  <c r="AH67" i="85"/>
  <c r="AI57" i="85"/>
  <c r="AI45" i="85"/>
  <c r="AH55" i="85"/>
  <c r="AI10" i="85"/>
  <c r="AI186" i="82"/>
  <c r="AI172" i="82"/>
  <c r="AI102" i="82"/>
  <c r="AI120" i="87"/>
  <c r="AI106" i="87"/>
  <c r="AI71" i="87"/>
  <c r="AH67" i="87"/>
  <c r="AI57" i="87"/>
  <c r="AI24" i="87"/>
  <c r="AI18" i="87"/>
  <c r="AI166" i="85"/>
  <c r="AI110" i="85"/>
  <c r="AI101" i="85"/>
  <c r="AI63" i="85"/>
  <c r="AI14" i="85"/>
  <c r="AI182" i="82"/>
  <c r="AI173" i="82"/>
  <c r="AI88" i="82"/>
  <c r="AI145" i="87"/>
  <c r="AI112" i="87"/>
  <c r="AI30" i="87"/>
  <c r="AI181" i="85"/>
  <c r="AH151" i="85"/>
  <c r="AI141" i="85"/>
  <c r="AI126" i="85"/>
  <c r="AI86" i="85"/>
  <c r="AI69" i="85"/>
  <c r="AH79" i="85"/>
  <c r="AI34" i="85"/>
  <c r="AI125" i="82"/>
  <c r="AH103" i="82"/>
  <c r="AI93" i="82"/>
  <c r="AI78" i="82"/>
  <c r="AI129" i="80"/>
  <c r="AH139" i="80"/>
  <c r="AI168" i="87"/>
  <c r="AI126" i="87"/>
  <c r="AI69" i="87"/>
  <c r="AH79" i="87"/>
  <c r="AI22" i="87"/>
  <c r="AI159" i="85"/>
  <c r="AI118" i="85"/>
  <c r="AI47" i="85"/>
  <c r="AI30" i="85"/>
  <c r="AI167" i="82"/>
  <c r="AI138" i="82"/>
  <c r="AI123" i="82"/>
  <c r="AI54" i="82"/>
  <c r="AH163" i="80"/>
  <c r="AI153" i="80"/>
  <c r="AI129" i="76"/>
  <c r="AH139" i="76"/>
  <c r="U191" i="87"/>
  <c r="J8" i="88"/>
  <c r="J24" i="88" s="1"/>
  <c r="AH43" i="85"/>
  <c r="AI33" i="85"/>
  <c r="AI66" i="82"/>
  <c r="AI181" i="80"/>
  <c r="AI157" i="80"/>
  <c r="AI137" i="80"/>
  <c r="AI113" i="80"/>
  <c r="AI89" i="80"/>
  <c r="AI65" i="80"/>
  <c r="AI41" i="80"/>
  <c r="AI17" i="80"/>
  <c r="AI160" i="78"/>
  <c r="AI108" i="78"/>
  <c r="AI74" i="78"/>
  <c r="AI40" i="78"/>
  <c r="AI183" i="76"/>
  <c r="AI159" i="76"/>
  <c r="AI131" i="76"/>
  <c r="AH190" i="87"/>
  <c r="AI149" i="87"/>
  <c r="AH190" i="85"/>
  <c r="AI64" i="82"/>
  <c r="AI26" i="82"/>
  <c r="AG191" i="82"/>
  <c r="V8" i="83"/>
  <c r="V24" i="83" s="1"/>
  <c r="AI185" i="80"/>
  <c r="AI161" i="80"/>
  <c r="AI133" i="80"/>
  <c r="AI109" i="80"/>
  <c r="AI85" i="80"/>
  <c r="AI61" i="80"/>
  <c r="AI37" i="80"/>
  <c r="R8" i="81"/>
  <c r="R24" i="81" s="1"/>
  <c r="AC191" i="80"/>
  <c r="AI170" i="78"/>
  <c r="AI132" i="78"/>
  <c r="AI98" i="78"/>
  <c r="AI64" i="78"/>
  <c r="AI22" i="78"/>
  <c r="AI82" i="87"/>
  <c r="AI24" i="85"/>
  <c r="AC191" i="82"/>
  <c r="R8" i="83"/>
  <c r="R24" i="83" s="1"/>
  <c r="U191" i="78"/>
  <c r="J8" i="79"/>
  <c r="J24" i="79" s="1"/>
  <c r="AI70" i="76"/>
  <c r="AI30" i="76"/>
  <c r="AI166" i="74"/>
  <c r="AI122" i="74"/>
  <c r="AI88" i="74"/>
  <c r="AI46" i="74"/>
  <c r="AI12" i="74"/>
  <c r="AI132" i="82"/>
  <c r="AH139" i="78"/>
  <c r="AI129" i="78"/>
  <c r="Y191" i="78"/>
  <c r="N8" i="79"/>
  <c r="N24" i="79" s="1"/>
  <c r="AI102" i="76"/>
  <c r="AI60" i="76"/>
  <c r="AI26" i="76"/>
  <c r="AI150" i="74"/>
  <c r="AI118" i="74"/>
  <c r="AI78" i="74"/>
  <c r="AI36" i="74"/>
  <c r="AH190" i="66"/>
  <c r="AH151" i="66"/>
  <c r="AI141" i="66"/>
  <c r="AI21" i="87"/>
  <c r="AH31" i="87"/>
  <c r="AH187" i="74"/>
  <c r="AI177" i="74"/>
  <c r="AI57" i="74"/>
  <c r="AH67" i="74"/>
  <c r="AG191" i="74"/>
  <c r="V8" i="75"/>
  <c r="V24" i="75" s="1"/>
  <c r="AH127" i="66"/>
  <c r="AI117" i="66"/>
  <c r="X18" i="67" s="1"/>
  <c r="AH103" i="66"/>
  <c r="AI93" i="66"/>
  <c r="AH79" i="66"/>
  <c r="AI69" i="66"/>
  <c r="AH55" i="66"/>
  <c r="AI45" i="66"/>
  <c r="AH31" i="66"/>
  <c r="AI21" i="66"/>
  <c r="AI184" i="64"/>
  <c r="AI142" i="64"/>
  <c r="AI112" i="64"/>
  <c r="AI70" i="64"/>
  <c r="AI30" i="64"/>
  <c r="AI16" i="64"/>
  <c r="AI71" i="85"/>
  <c r="AH163" i="74"/>
  <c r="AI153" i="74"/>
  <c r="AI33" i="74"/>
  <c r="AH43" i="74"/>
  <c r="AI166" i="64"/>
  <c r="AI122" i="64"/>
  <c r="AI88" i="64"/>
  <c r="AI46" i="64"/>
  <c r="AI12" i="64"/>
  <c r="AH115" i="61"/>
  <c r="AI105" i="61"/>
  <c r="AH67" i="61"/>
  <c r="AI57" i="61"/>
  <c r="AH19" i="61"/>
  <c r="AI9" i="61"/>
  <c r="AI166" i="80"/>
  <c r="AH163" i="64"/>
  <c r="AI153" i="64"/>
  <c r="AI169" i="61"/>
  <c r="AI145" i="61"/>
  <c r="AI125" i="61"/>
  <c r="AI101" i="61"/>
  <c r="AI77" i="61"/>
  <c r="AI53" i="61"/>
  <c r="AI29" i="61"/>
  <c r="AI150" i="59"/>
  <c r="AI118" i="59"/>
  <c r="AI78" i="59"/>
  <c r="AI36" i="59"/>
  <c r="AI167" i="74"/>
  <c r="AI143" i="59"/>
  <c r="AH139" i="52"/>
  <c r="AI129" i="52"/>
  <c r="AI36" i="82"/>
  <c r="AI105" i="64"/>
  <c r="AH115" i="64"/>
  <c r="AI57" i="64"/>
  <c r="AH67" i="64"/>
  <c r="AI9" i="64"/>
  <c r="AH19" i="64"/>
  <c r="AI166" i="59"/>
  <c r="AI122" i="59"/>
  <c r="AI88" i="59"/>
  <c r="AI46" i="59"/>
  <c r="AI12" i="59"/>
  <c r="AH163" i="54"/>
  <c r="AI153" i="54"/>
  <c r="AI81" i="76"/>
  <c r="AH91" i="76"/>
  <c r="AI119" i="74"/>
  <c r="AI23" i="74"/>
  <c r="AI167" i="59"/>
  <c r="AH139" i="59"/>
  <c r="AI129" i="59"/>
  <c r="AI81" i="59"/>
  <c r="AH91" i="59"/>
  <c r="AI33" i="59"/>
  <c r="AH43" i="59"/>
  <c r="U191" i="52"/>
  <c r="J8" i="53"/>
  <c r="J24" i="53" s="1"/>
  <c r="AI91" i="54"/>
  <c r="X14" i="55" s="1"/>
  <c r="W14" i="55"/>
  <c r="W8" i="53"/>
  <c r="AI19" i="52"/>
  <c r="X8" i="53" s="1"/>
  <c r="W10" i="53"/>
  <c r="AI43" i="52"/>
  <c r="X10" i="53" s="1"/>
  <c r="AG191" i="66"/>
  <c r="J24" i="77"/>
  <c r="AG191" i="76"/>
  <c r="R24" i="77"/>
  <c r="AH55" i="59"/>
  <c r="AH127" i="59"/>
  <c r="G24" i="94"/>
  <c r="T24" i="94"/>
  <c r="L24" i="94"/>
  <c r="D24" i="94"/>
  <c r="AC191" i="93"/>
  <c r="AH127" i="85"/>
  <c r="Y191" i="82"/>
  <c r="U194" i="89"/>
  <c r="AH175" i="74"/>
  <c r="AH127" i="74"/>
  <c r="AH31" i="74"/>
  <c r="U191" i="76"/>
  <c r="AH55" i="64"/>
  <c r="AH139" i="85"/>
  <c r="AC191" i="76"/>
  <c r="AH103" i="59"/>
  <c r="AH175" i="54"/>
  <c r="AI153" i="45"/>
  <c r="AH163" i="45"/>
  <c r="AI124" i="45"/>
  <c r="AI110" i="45"/>
  <c r="AI75" i="45"/>
  <c r="AI61" i="45"/>
  <c r="AH190" i="45"/>
  <c r="AI156" i="45"/>
  <c r="AI142" i="45"/>
  <c r="AI95" i="45"/>
  <c r="AH91" i="45"/>
  <c r="AI81" i="45"/>
  <c r="AI48" i="45"/>
  <c r="AI34" i="45"/>
  <c r="AI173" i="45"/>
  <c r="AI65" i="45"/>
  <c r="AI129" i="45"/>
  <c r="AH139" i="45"/>
  <c r="AI180" i="45"/>
  <c r="AI166" i="45"/>
  <c r="AI113" i="45"/>
  <c r="AI83" i="45"/>
  <c r="AI66" i="45"/>
  <c r="AI123" i="45"/>
  <c r="AI71" i="45"/>
  <c r="AI159" i="45"/>
  <c r="AI145" i="45"/>
  <c r="AI130" i="45"/>
  <c r="AI100" i="45"/>
  <c r="AI86" i="45"/>
  <c r="AI51" i="45"/>
  <c r="AI37" i="45"/>
  <c r="AI179" i="45"/>
  <c r="AI177" i="45"/>
  <c r="AH187" i="45"/>
  <c r="AI183" i="45"/>
  <c r="AI169" i="45"/>
  <c r="AI45" i="45"/>
  <c r="AH55" i="45"/>
  <c r="AI167" i="45"/>
  <c r="AI150" i="45"/>
  <c r="AI133" i="45"/>
  <c r="AI89" i="45"/>
  <c r="AI59" i="45"/>
  <c r="AI42" i="45"/>
  <c r="AI9" i="45"/>
  <c r="AH19" i="45"/>
  <c r="Y191" i="45"/>
  <c r="N8" i="46"/>
  <c r="N24" i="46" s="1"/>
  <c r="AI174" i="45"/>
  <c r="AI119" i="45"/>
  <c r="AH115" i="45"/>
  <c r="AI105" i="45"/>
  <c r="AI72" i="45"/>
  <c r="AI58" i="45"/>
  <c r="AI143" i="45"/>
  <c r="AI109" i="45"/>
  <c r="AI138" i="45"/>
  <c r="AI117" i="45"/>
  <c r="X18" i="46" s="1"/>
  <c r="AH127" i="45"/>
  <c r="AH31" i="45"/>
  <c r="AI21" i="45"/>
  <c r="AH175" i="45"/>
  <c r="AI165" i="45"/>
  <c r="AH67" i="45"/>
  <c r="AI57" i="45"/>
  <c r="AH151" i="45"/>
  <c r="AH103" i="45"/>
  <c r="U191" i="45"/>
  <c r="AC191" i="45"/>
  <c r="AH43" i="45"/>
  <c r="AH79" i="45"/>
  <c r="AG191" i="45"/>
  <c r="J24" i="46"/>
  <c r="R24" i="46"/>
  <c r="V24" i="46"/>
  <c r="AI153" i="43"/>
  <c r="AH163" i="43"/>
  <c r="AI110" i="43"/>
  <c r="AI61" i="43"/>
  <c r="AI71" i="43"/>
  <c r="AI117" i="43"/>
  <c r="X18" i="44" s="1"/>
  <c r="AH127" i="43"/>
  <c r="AI65" i="43"/>
  <c r="Y191" i="43"/>
  <c r="N8" i="44"/>
  <c r="N24" i="44" s="1"/>
  <c r="AH139" i="43"/>
  <c r="AI129" i="43"/>
  <c r="AI180" i="43"/>
  <c r="AI166" i="43"/>
  <c r="AI113" i="43"/>
  <c r="AI83" i="43"/>
  <c r="AI66" i="43"/>
  <c r="AI179" i="43"/>
  <c r="AI123" i="43"/>
  <c r="AH190" i="43"/>
  <c r="AI156" i="43"/>
  <c r="AI142" i="43"/>
  <c r="AI95" i="43"/>
  <c r="AH91" i="43"/>
  <c r="AI81" i="43"/>
  <c r="AI48" i="43"/>
  <c r="AI34" i="43"/>
  <c r="AI27" i="43"/>
  <c r="AI11" i="43"/>
  <c r="AI183" i="43"/>
  <c r="AI169" i="43"/>
  <c r="AI45" i="43"/>
  <c r="AH55" i="43"/>
  <c r="AI159" i="43"/>
  <c r="AI145" i="43"/>
  <c r="AI130" i="43"/>
  <c r="AI100" i="43"/>
  <c r="AI86" i="43"/>
  <c r="AI51" i="43"/>
  <c r="AI37" i="43"/>
  <c r="AH175" i="43"/>
  <c r="AI165" i="43"/>
  <c r="AI109" i="43"/>
  <c r="AI15" i="43"/>
  <c r="AI9" i="43"/>
  <c r="AH19" i="43"/>
  <c r="AI16" i="43"/>
  <c r="AI18" i="43"/>
  <c r="AG191" i="43"/>
  <c r="AH187" i="43"/>
  <c r="J24" i="44"/>
  <c r="V24" i="44"/>
  <c r="AH79" i="43"/>
  <c r="AH151" i="43"/>
  <c r="AI124" i="43"/>
  <c r="AI75" i="43"/>
  <c r="AI173" i="43"/>
  <c r="AI138" i="43"/>
  <c r="AI174" i="43"/>
  <c r="AI119" i="43"/>
  <c r="AH115" i="43"/>
  <c r="AI105" i="43"/>
  <c r="AI72" i="43"/>
  <c r="AI58" i="43"/>
  <c r="AI28" i="43"/>
  <c r="AI167" i="43"/>
  <c r="AI150" i="43"/>
  <c r="AI133" i="43"/>
  <c r="AI89" i="43"/>
  <c r="AI59" i="43"/>
  <c r="AI42" i="43"/>
  <c r="AI21" i="43"/>
  <c r="AH31" i="43"/>
  <c r="AH67" i="43"/>
  <c r="AI57" i="43"/>
  <c r="AC191" i="43"/>
  <c r="R8" i="44"/>
  <c r="R24" i="44" s="1"/>
  <c r="AH103" i="43"/>
  <c r="AH43" i="43"/>
  <c r="U75" i="40"/>
  <c r="J8" i="41"/>
  <c r="J24" i="41" s="1"/>
  <c r="AH74" i="40"/>
  <c r="AH30" i="40"/>
  <c r="Y75" i="40"/>
  <c r="AH18" i="40"/>
  <c r="N24" i="41"/>
  <c r="AI174" i="38"/>
  <c r="AI119" i="38"/>
  <c r="AI72" i="38"/>
  <c r="W19" i="39"/>
  <c r="AI151" i="38"/>
  <c r="X19" i="39" s="1"/>
  <c r="AI138" i="38"/>
  <c r="AI173" i="38"/>
  <c r="AI71" i="38"/>
  <c r="AI9" i="38"/>
  <c r="AH19" i="38"/>
  <c r="AH139" i="38"/>
  <c r="AI129" i="38"/>
  <c r="AI180" i="38"/>
  <c r="AI166" i="38"/>
  <c r="AI113" i="38"/>
  <c r="AI83" i="38"/>
  <c r="AI66" i="38"/>
  <c r="AI33" i="38"/>
  <c r="AH43" i="38"/>
  <c r="AI103" i="38"/>
  <c r="X15" i="39" s="1"/>
  <c r="AH67" i="38"/>
  <c r="AI57" i="38"/>
  <c r="AI159" i="38"/>
  <c r="AI145" i="38"/>
  <c r="AI130" i="38"/>
  <c r="AI100" i="38"/>
  <c r="AI86" i="38"/>
  <c r="AI51" i="38"/>
  <c r="AI37" i="38"/>
  <c r="AI109" i="38"/>
  <c r="AI47" i="38"/>
  <c r="AC192" i="38"/>
  <c r="R8" i="39"/>
  <c r="R24" i="39" s="1"/>
  <c r="AI18" i="38"/>
  <c r="AI183" i="38"/>
  <c r="AI169" i="38"/>
  <c r="AI177" i="38"/>
  <c r="AH187" i="38"/>
  <c r="AI107" i="38"/>
  <c r="AI167" i="38"/>
  <c r="AI150" i="38"/>
  <c r="AI133" i="38"/>
  <c r="AI89" i="38"/>
  <c r="AI59" i="38"/>
  <c r="AH175" i="38"/>
  <c r="AI165" i="38"/>
  <c r="AI65" i="38"/>
  <c r="N24" i="39"/>
  <c r="AH79" i="38"/>
  <c r="AH115" i="38"/>
  <c r="AI105" i="38"/>
  <c r="AI58" i="38"/>
  <c r="AI123" i="38"/>
  <c r="AI117" i="38"/>
  <c r="X18" i="39" s="1"/>
  <c r="AH127" i="38"/>
  <c r="AI21" i="38"/>
  <c r="AH31" i="38"/>
  <c r="AI34" i="38"/>
  <c r="AI11" i="38"/>
  <c r="AI153" i="38"/>
  <c r="AH163" i="38"/>
  <c r="AI124" i="38"/>
  <c r="AI110" i="38"/>
  <c r="AI75" i="38"/>
  <c r="AI61" i="38"/>
  <c r="AI143" i="38"/>
  <c r="AI156" i="38"/>
  <c r="AI142" i="38"/>
  <c r="AI95" i="38"/>
  <c r="AH91" i="38"/>
  <c r="AI81" i="38"/>
  <c r="AH55" i="38"/>
  <c r="AI45" i="38"/>
  <c r="AI179" i="38"/>
  <c r="AI41" i="38"/>
  <c r="AI16" i="38"/>
  <c r="AG192" i="38"/>
  <c r="V8" i="39"/>
  <c r="V24" i="39" s="1"/>
  <c r="U192" i="38"/>
  <c r="Y192" i="38"/>
  <c r="J24" i="39"/>
  <c r="U9" i="41" l="1"/>
  <c r="U24" i="41" s="1"/>
  <c r="AF75" i="40"/>
  <c r="T9" i="41"/>
  <c r="T24" i="41" s="1"/>
  <c r="AE75" i="40"/>
  <c r="AI151" i="59"/>
  <c r="X19" i="60" s="1"/>
  <c r="AI189" i="54"/>
  <c r="AH190" i="54"/>
  <c r="AH191" i="54" s="1"/>
  <c r="W23" i="53"/>
  <c r="AH191" i="52"/>
  <c r="AJ117" i="52" s="1"/>
  <c r="U23" i="65"/>
  <c r="U24" i="65" s="1"/>
  <c r="W19" i="41"/>
  <c r="W8" i="41"/>
  <c r="R24" i="94"/>
  <c r="J24" i="94"/>
  <c r="W23" i="60"/>
  <c r="AI43" i="54"/>
  <c r="X10" i="55" s="1"/>
  <c r="W10" i="60"/>
  <c r="AI43" i="59"/>
  <c r="X10" i="60" s="1"/>
  <c r="W8" i="65"/>
  <c r="AH191" i="64"/>
  <c r="AJ79" i="64" s="1"/>
  <c r="Y13" i="65" s="1"/>
  <c r="AI19" i="64"/>
  <c r="X8" i="65" s="1"/>
  <c r="W16" i="62"/>
  <c r="AI115" i="61"/>
  <c r="X16" i="62" s="1"/>
  <c r="W10" i="75"/>
  <c r="AI43" i="74"/>
  <c r="X10" i="75" s="1"/>
  <c r="AI127" i="66"/>
  <c r="W17" i="67"/>
  <c r="W9" i="88"/>
  <c r="AI31" i="87"/>
  <c r="X9" i="88" s="1"/>
  <c r="W12" i="86"/>
  <c r="AI67" i="85"/>
  <c r="X12" i="86" s="1"/>
  <c r="AI31" i="61"/>
  <c r="X9" i="62" s="1"/>
  <c r="W9" i="62"/>
  <c r="W9" i="60"/>
  <c r="AI31" i="59"/>
  <c r="X9" i="60" s="1"/>
  <c r="W10" i="77"/>
  <c r="AI43" i="76"/>
  <c r="X10" i="77" s="1"/>
  <c r="W8" i="60"/>
  <c r="AI19" i="59"/>
  <c r="X8" i="60" s="1"/>
  <c r="AH191" i="59"/>
  <c r="AJ19" i="59" s="1"/>
  <c r="Y8" i="60" s="1"/>
  <c r="AI139" i="54"/>
  <c r="W18" i="55"/>
  <c r="AI43" i="87"/>
  <c r="X10" i="88" s="1"/>
  <c r="W10" i="88"/>
  <c r="W13" i="83"/>
  <c r="AI79" i="82"/>
  <c r="X13" i="83" s="1"/>
  <c r="AI190" i="82"/>
  <c r="X23" i="83" s="1"/>
  <c r="W23" i="83"/>
  <c r="W20" i="94"/>
  <c r="AI163" i="93"/>
  <c r="AI55" i="54"/>
  <c r="X11" i="55" s="1"/>
  <c r="W11" i="55"/>
  <c r="AH191" i="76"/>
  <c r="AJ190" i="76" s="1"/>
  <c r="Y23" i="77" s="1"/>
  <c r="W8" i="77"/>
  <c r="AI19" i="76"/>
  <c r="X8" i="77" s="1"/>
  <c r="W16" i="83"/>
  <c r="AI115" i="82"/>
  <c r="X16" i="83" s="1"/>
  <c r="AI151" i="76"/>
  <c r="X19" i="77" s="1"/>
  <c r="W19" i="77"/>
  <c r="AI151" i="87"/>
  <c r="X19" i="88" s="1"/>
  <c r="W19" i="88"/>
  <c r="W13" i="77"/>
  <c r="AI79" i="76"/>
  <c r="X13" i="77" s="1"/>
  <c r="AI115" i="66"/>
  <c r="X16" i="67" s="1"/>
  <c r="W16" i="67"/>
  <c r="X23" i="81"/>
  <c r="W23" i="81"/>
  <c r="W23" i="75"/>
  <c r="X23" i="75"/>
  <c r="W11" i="83"/>
  <c r="AI55" i="82"/>
  <c r="X11" i="83" s="1"/>
  <c r="W12" i="92"/>
  <c r="AI67" i="91"/>
  <c r="X12" i="92" s="1"/>
  <c r="W16" i="90"/>
  <c r="AI115" i="89"/>
  <c r="X16" i="90" s="1"/>
  <c r="AI127" i="76"/>
  <c r="W17" i="77"/>
  <c r="W16" i="94"/>
  <c r="AI115" i="93"/>
  <c r="AI91" i="66"/>
  <c r="X14" i="67" s="1"/>
  <c r="W14" i="67"/>
  <c r="W19" i="75"/>
  <c r="AI151" i="74"/>
  <c r="X19" i="75" s="1"/>
  <c r="W15" i="79"/>
  <c r="AI103" i="78"/>
  <c r="X15" i="79" s="1"/>
  <c r="W19" i="92"/>
  <c r="AI151" i="91"/>
  <c r="W21" i="90"/>
  <c r="AI175" i="89"/>
  <c r="X21" i="90" s="1"/>
  <c r="W9" i="75"/>
  <c r="AI31" i="74"/>
  <c r="X9" i="75" s="1"/>
  <c r="W18" i="60"/>
  <c r="AI139" i="59"/>
  <c r="X18" i="60" s="1"/>
  <c r="W12" i="65"/>
  <c r="AI67" i="64"/>
  <c r="X12" i="65" s="1"/>
  <c r="W22" i="75"/>
  <c r="AI187" i="74"/>
  <c r="X22" i="75" s="1"/>
  <c r="W10" i="86"/>
  <c r="AI43" i="85"/>
  <c r="X10" i="86" s="1"/>
  <c r="AI163" i="80"/>
  <c r="X20" i="81" s="1"/>
  <c r="W20" i="81"/>
  <c r="AI79" i="85"/>
  <c r="X13" i="86" s="1"/>
  <c r="W13" i="86"/>
  <c r="AI127" i="54"/>
  <c r="W17" i="55"/>
  <c r="AI55" i="61"/>
  <c r="X11" i="62" s="1"/>
  <c r="W11" i="62"/>
  <c r="W12" i="60"/>
  <c r="AI67" i="59"/>
  <c r="X12" i="60" s="1"/>
  <c r="W10" i="83"/>
  <c r="AI43" i="82"/>
  <c r="X10" i="83" s="1"/>
  <c r="AH191" i="82"/>
  <c r="AJ67" i="82" s="1"/>
  <c r="Y12" i="83" s="1"/>
  <c r="W8" i="83"/>
  <c r="AI19" i="82"/>
  <c r="X8" i="83" s="1"/>
  <c r="W21" i="62"/>
  <c r="AI175" i="61"/>
  <c r="X21" i="62" s="1"/>
  <c r="W11" i="79"/>
  <c r="AI55" i="78"/>
  <c r="X11" i="79" s="1"/>
  <c r="AI55" i="80"/>
  <c r="X11" i="81" s="1"/>
  <c r="W11" i="81"/>
  <c r="W22" i="88"/>
  <c r="AI187" i="87"/>
  <c r="X22" i="88" s="1"/>
  <c r="AI163" i="85"/>
  <c r="X20" i="86" s="1"/>
  <c r="W20" i="86"/>
  <c r="W11" i="88"/>
  <c r="AI55" i="87"/>
  <c r="X11" i="88" s="1"/>
  <c r="W21" i="65"/>
  <c r="AI175" i="64"/>
  <c r="X21" i="65" s="1"/>
  <c r="W12" i="83"/>
  <c r="AI67" i="82"/>
  <c r="X12" i="83" s="1"/>
  <c r="W10" i="94"/>
  <c r="AI43" i="93"/>
  <c r="W17" i="94"/>
  <c r="AI127" i="93"/>
  <c r="W10" i="90"/>
  <c r="AI43" i="89"/>
  <c r="X10" i="90" s="1"/>
  <c r="W9" i="79"/>
  <c r="AI31" i="78"/>
  <c r="X9" i="79" s="1"/>
  <c r="W13" i="75"/>
  <c r="AI79" i="74"/>
  <c r="X13" i="75" s="1"/>
  <c r="AI43" i="80"/>
  <c r="X10" i="81" s="1"/>
  <c r="W10" i="81"/>
  <c r="W21" i="75"/>
  <c r="AI175" i="74"/>
  <c r="X21" i="75" s="1"/>
  <c r="AI127" i="85"/>
  <c r="W17" i="86"/>
  <c r="AI163" i="54"/>
  <c r="X20" i="55" s="1"/>
  <c r="W20" i="55"/>
  <c r="W16" i="65"/>
  <c r="AI115" i="64"/>
  <c r="X16" i="65" s="1"/>
  <c r="W20" i="65"/>
  <c r="AI163" i="64"/>
  <c r="X20" i="65" s="1"/>
  <c r="AH191" i="61"/>
  <c r="AJ19" i="61" s="1"/>
  <c r="Y8" i="62" s="1"/>
  <c r="AI19" i="61"/>
  <c r="X8" i="62" s="1"/>
  <c r="W8" i="62"/>
  <c r="AI79" i="66"/>
  <c r="X13" i="67" s="1"/>
  <c r="W13" i="67"/>
  <c r="AI139" i="80"/>
  <c r="W18" i="81"/>
  <c r="W19" i="86"/>
  <c r="AI151" i="85"/>
  <c r="X19" i="86" s="1"/>
  <c r="AI19" i="87"/>
  <c r="X8" i="88" s="1"/>
  <c r="AH191" i="87"/>
  <c r="AJ19" i="87" s="1"/>
  <c r="Y8" i="88" s="1"/>
  <c r="W8" i="88"/>
  <c r="W20" i="88"/>
  <c r="AI163" i="87"/>
  <c r="X20" i="88" s="1"/>
  <c r="W20" i="92"/>
  <c r="AI163" i="91"/>
  <c r="X20" i="92" s="1"/>
  <c r="W15" i="92"/>
  <c r="AI103" i="91"/>
  <c r="X15" i="92" s="1"/>
  <c r="W11" i="94"/>
  <c r="AI55" i="93"/>
  <c r="W15" i="53"/>
  <c r="AI103" i="52"/>
  <c r="X15" i="53" s="1"/>
  <c r="AI79" i="61"/>
  <c r="X13" i="62" s="1"/>
  <c r="W13" i="62"/>
  <c r="W15" i="65"/>
  <c r="AI103" i="64"/>
  <c r="X15" i="65" s="1"/>
  <c r="W11" i="77"/>
  <c r="AI55" i="76"/>
  <c r="X11" i="77" s="1"/>
  <c r="W23" i="79"/>
  <c r="AI190" i="78"/>
  <c r="X23" i="79" s="1"/>
  <c r="W16" i="60"/>
  <c r="AI115" i="59"/>
  <c r="W10" i="65"/>
  <c r="AI43" i="64"/>
  <c r="X10" i="65" s="1"/>
  <c r="AI91" i="61"/>
  <c r="X14" i="62" s="1"/>
  <c r="W14" i="62"/>
  <c r="W18" i="75"/>
  <c r="AI139" i="74"/>
  <c r="X18" i="75" s="1"/>
  <c r="AI163" i="66"/>
  <c r="X20" i="67" s="1"/>
  <c r="W20" i="67"/>
  <c r="W10" i="79"/>
  <c r="AI43" i="78"/>
  <c r="X10" i="79" s="1"/>
  <c r="AI31" i="85"/>
  <c r="X9" i="86" s="1"/>
  <c r="W9" i="86"/>
  <c r="AI175" i="82"/>
  <c r="X21" i="83" s="1"/>
  <c r="W21" i="83"/>
  <c r="W22" i="83"/>
  <c r="AI187" i="82"/>
  <c r="X22" i="83" s="1"/>
  <c r="AI31" i="91"/>
  <c r="X9" i="92" s="1"/>
  <c r="W9" i="92"/>
  <c r="W23" i="92"/>
  <c r="AI191" i="91"/>
  <c r="X23" i="92" s="1"/>
  <c r="W18" i="92"/>
  <c r="AI139" i="91"/>
  <c r="W19" i="94"/>
  <c r="AI151" i="93"/>
  <c r="W13" i="53"/>
  <c r="AI79" i="52"/>
  <c r="X13" i="53" s="1"/>
  <c r="AI187" i="54"/>
  <c r="X22" i="55" s="1"/>
  <c r="W22" i="55"/>
  <c r="AI115" i="76"/>
  <c r="X16" i="77" s="1"/>
  <c r="W16" i="77"/>
  <c r="W14" i="75"/>
  <c r="AI91" i="74"/>
  <c r="X14" i="75" s="1"/>
  <c r="AI103" i="80"/>
  <c r="X15" i="81" s="1"/>
  <c r="W15" i="81"/>
  <c r="W9" i="65"/>
  <c r="AI31" i="64"/>
  <c r="X9" i="65" s="1"/>
  <c r="AH191" i="66"/>
  <c r="AJ91" i="66" s="1"/>
  <c r="Y14" i="67" s="1"/>
  <c r="AI19" i="66"/>
  <c r="X8" i="67" s="1"/>
  <c r="W8" i="67"/>
  <c r="AI163" i="76"/>
  <c r="X20" i="77" s="1"/>
  <c r="W20" i="77"/>
  <c r="W21" i="79"/>
  <c r="AI175" i="78"/>
  <c r="X21" i="79" s="1"/>
  <c r="AI151" i="80"/>
  <c r="X19" i="81" s="1"/>
  <c r="W19" i="81"/>
  <c r="W9" i="83"/>
  <c r="AI31" i="82"/>
  <c r="X9" i="83" s="1"/>
  <c r="W19" i="83"/>
  <c r="AI151" i="82"/>
  <c r="X19" i="83" s="1"/>
  <c r="W23" i="90"/>
  <c r="AI193" i="89"/>
  <c r="X23" i="90" s="1"/>
  <c r="W15" i="94"/>
  <c r="AI103" i="93"/>
  <c r="W21" i="94"/>
  <c r="AI175" i="93"/>
  <c r="AI175" i="76"/>
  <c r="X21" i="77" s="1"/>
  <c r="W21" i="77"/>
  <c r="AI31" i="80"/>
  <c r="X9" i="81" s="1"/>
  <c r="W9" i="81"/>
  <c r="W14" i="88"/>
  <c r="AI91" i="87"/>
  <c r="X14" i="88" s="1"/>
  <c r="AI163" i="82"/>
  <c r="X20" i="83" s="1"/>
  <c r="W20" i="83"/>
  <c r="W14" i="94"/>
  <c r="AI91" i="93"/>
  <c r="W19" i="79"/>
  <c r="AI151" i="78"/>
  <c r="AI67" i="80"/>
  <c r="X12" i="81" s="1"/>
  <c r="W12" i="81"/>
  <c r="W19" i="65"/>
  <c r="AI151" i="64"/>
  <c r="X19" i="65" s="1"/>
  <c r="W12" i="94"/>
  <c r="AI67" i="93"/>
  <c r="N24" i="94"/>
  <c r="AI175" i="54"/>
  <c r="X21" i="55" s="1"/>
  <c r="W21" i="55"/>
  <c r="AI139" i="85"/>
  <c r="X18" i="86" s="1"/>
  <c r="W18" i="86"/>
  <c r="W17" i="75"/>
  <c r="AI127" i="74"/>
  <c r="W17" i="60"/>
  <c r="AI127" i="59"/>
  <c r="AJ52" i="52"/>
  <c r="AJ118" i="52"/>
  <c r="AJ138" i="52"/>
  <c r="AJ166" i="52"/>
  <c r="AJ85" i="52"/>
  <c r="AJ47" i="52"/>
  <c r="AJ9" i="52"/>
  <c r="AJ160" i="52"/>
  <c r="AJ86" i="52"/>
  <c r="AJ182" i="52"/>
  <c r="W14" i="77"/>
  <c r="AJ91" i="76"/>
  <c r="Y14" i="77" s="1"/>
  <c r="AI91" i="76"/>
  <c r="X14" i="77" s="1"/>
  <c r="W20" i="75"/>
  <c r="AI163" i="74"/>
  <c r="X20" i="75" s="1"/>
  <c r="AI31" i="66"/>
  <c r="X9" i="67" s="1"/>
  <c r="W9" i="67"/>
  <c r="AI151" i="66"/>
  <c r="W19" i="67"/>
  <c r="AI55" i="85"/>
  <c r="X11" i="86" s="1"/>
  <c r="W11" i="86"/>
  <c r="AI79" i="54"/>
  <c r="X13" i="55" s="1"/>
  <c r="W13" i="55"/>
  <c r="W17" i="62"/>
  <c r="AI127" i="61"/>
  <c r="W19" i="62"/>
  <c r="AI151" i="61"/>
  <c r="X19" i="62" s="1"/>
  <c r="W20" i="79"/>
  <c r="AI163" i="78"/>
  <c r="X20" i="79" s="1"/>
  <c r="W12" i="90"/>
  <c r="AI67" i="89"/>
  <c r="X12" i="90" s="1"/>
  <c r="W15" i="90"/>
  <c r="AI103" i="89"/>
  <c r="X15" i="90" s="1"/>
  <c r="W22" i="53"/>
  <c r="AI187" i="52"/>
  <c r="X22" i="53" s="1"/>
  <c r="W20" i="62"/>
  <c r="AI163" i="61"/>
  <c r="X20" i="62" s="1"/>
  <c r="AJ163" i="61"/>
  <c r="Y20" i="62" s="1"/>
  <c r="W15" i="75"/>
  <c r="AI103" i="74"/>
  <c r="X15" i="75" s="1"/>
  <c r="W14" i="83"/>
  <c r="AI91" i="82"/>
  <c r="X14" i="83" s="1"/>
  <c r="AI127" i="80"/>
  <c r="W17" i="81"/>
  <c r="W14" i="86"/>
  <c r="AI91" i="85"/>
  <c r="X14" i="86" s="1"/>
  <c r="W14" i="79"/>
  <c r="AI91" i="78"/>
  <c r="X14" i="79" s="1"/>
  <c r="AH191" i="80"/>
  <c r="AI19" i="80"/>
  <c r="X8" i="81" s="1"/>
  <c r="W8" i="81"/>
  <c r="AI115" i="80"/>
  <c r="X16" i="81" s="1"/>
  <c r="W16" i="81"/>
  <c r="W14" i="90"/>
  <c r="AI91" i="89"/>
  <c r="X14" i="90" s="1"/>
  <c r="W13" i="92"/>
  <c r="AI79" i="91"/>
  <c r="X13" i="92" s="1"/>
  <c r="W16" i="75"/>
  <c r="AI115" i="74"/>
  <c r="X16" i="75" s="1"/>
  <c r="W13" i="90"/>
  <c r="AI79" i="89"/>
  <c r="X13" i="90" s="1"/>
  <c r="W21" i="92"/>
  <c r="AI175" i="91"/>
  <c r="X21" i="92" s="1"/>
  <c r="W15" i="60"/>
  <c r="AI103" i="59"/>
  <c r="X15" i="60" s="1"/>
  <c r="W14" i="60"/>
  <c r="AI91" i="59"/>
  <c r="X14" i="60" s="1"/>
  <c r="W18" i="53"/>
  <c r="AI139" i="52"/>
  <c r="X18" i="53" s="1"/>
  <c r="AI55" i="66"/>
  <c r="X11" i="67" s="1"/>
  <c r="W11" i="67"/>
  <c r="W12" i="75"/>
  <c r="AI67" i="74"/>
  <c r="X12" i="75" s="1"/>
  <c r="AI190" i="66"/>
  <c r="X23" i="67" s="1"/>
  <c r="W23" i="67"/>
  <c r="W18" i="79"/>
  <c r="AI139" i="78"/>
  <c r="AI139" i="76"/>
  <c r="X18" i="77" s="1"/>
  <c r="AJ139" i="76"/>
  <c r="Y18" i="77" s="1"/>
  <c r="W18" i="77"/>
  <c r="W13" i="88"/>
  <c r="AI79" i="87"/>
  <c r="X13" i="88" s="1"/>
  <c r="AI115" i="87"/>
  <c r="X16" i="88" s="1"/>
  <c r="W16" i="88"/>
  <c r="AI55" i="91"/>
  <c r="X11" i="92" s="1"/>
  <c r="W11" i="92"/>
  <c r="W14" i="92"/>
  <c r="AI91" i="91"/>
  <c r="X14" i="92" s="1"/>
  <c r="W11" i="53"/>
  <c r="AI55" i="52"/>
  <c r="X11" i="53" s="1"/>
  <c r="W23" i="62"/>
  <c r="AI190" i="61"/>
  <c r="X23" i="62" s="1"/>
  <c r="AI43" i="61"/>
  <c r="X10" i="62" s="1"/>
  <c r="W10" i="62"/>
  <c r="AI175" i="66"/>
  <c r="X21" i="67" s="1"/>
  <c r="W21" i="67"/>
  <c r="W12" i="79"/>
  <c r="AI67" i="78"/>
  <c r="X12" i="79" s="1"/>
  <c r="W9" i="53"/>
  <c r="AI31" i="52"/>
  <c r="X9" i="53" s="1"/>
  <c r="AI103" i="54"/>
  <c r="X15" i="55" s="1"/>
  <c r="W15" i="55"/>
  <c r="W22" i="62"/>
  <c r="AI187" i="61"/>
  <c r="X22" i="62" s="1"/>
  <c r="AI43" i="91"/>
  <c r="X10" i="92" s="1"/>
  <c r="W10" i="92"/>
  <c r="W8" i="79"/>
  <c r="AH191" i="78"/>
  <c r="AJ19" i="78" s="1"/>
  <c r="Y8" i="79" s="1"/>
  <c r="AI19" i="78"/>
  <c r="X8" i="79" s="1"/>
  <c r="AI190" i="76"/>
  <c r="X23" i="77" s="1"/>
  <c r="W23" i="77"/>
  <c r="W21" i="86"/>
  <c r="AI175" i="85"/>
  <c r="X21" i="86" s="1"/>
  <c r="AI139" i="87"/>
  <c r="W18" i="88"/>
  <c r="W19" i="90"/>
  <c r="AI151" i="89"/>
  <c r="X19" i="90" s="1"/>
  <c r="W9" i="77"/>
  <c r="AI31" i="76"/>
  <c r="X9" i="77" s="1"/>
  <c r="W13" i="79"/>
  <c r="AI79" i="78"/>
  <c r="X13" i="79" s="1"/>
  <c r="W18" i="90"/>
  <c r="AI139" i="89"/>
  <c r="X18" i="90" s="1"/>
  <c r="W23" i="94"/>
  <c r="AI190" i="93"/>
  <c r="AI139" i="66"/>
  <c r="W18" i="67"/>
  <c r="W15" i="77"/>
  <c r="AI103" i="76"/>
  <c r="X15" i="77" s="1"/>
  <c r="W17" i="65"/>
  <c r="AI127" i="64"/>
  <c r="W22" i="92"/>
  <c r="AI187" i="91"/>
  <c r="X22" i="92" s="1"/>
  <c r="AI190" i="54"/>
  <c r="X23" i="55" s="1"/>
  <c r="W23" i="55"/>
  <c r="W11" i="65"/>
  <c r="AI55" i="64"/>
  <c r="X11" i="65" s="1"/>
  <c r="W11" i="60"/>
  <c r="AI55" i="59"/>
  <c r="X11" i="60" s="1"/>
  <c r="AI67" i="61"/>
  <c r="X12" i="62" s="1"/>
  <c r="W12" i="62"/>
  <c r="AJ67" i="61"/>
  <c r="Y12" i="62" s="1"/>
  <c r="AI103" i="66"/>
  <c r="X15" i="67" s="1"/>
  <c r="W15" i="67"/>
  <c r="W23" i="86"/>
  <c r="AI190" i="85"/>
  <c r="X23" i="86" s="1"/>
  <c r="AI190" i="87"/>
  <c r="X23" i="88" s="1"/>
  <c r="W23" i="88"/>
  <c r="W15" i="83"/>
  <c r="AI103" i="82"/>
  <c r="X15" i="83" s="1"/>
  <c r="W12" i="88"/>
  <c r="AI67" i="87"/>
  <c r="X12" i="88" s="1"/>
  <c r="W11" i="90"/>
  <c r="AI55" i="89"/>
  <c r="X11" i="90" s="1"/>
  <c r="AH192" i="91"/>
  <c r="AJ79" i="91" s="1"/>
  <c r="Y13" i="92" s="1"/>
  <c r="AI19" i="91"/>
  <c r="X8" i="92" s="1"/>
  <c r="W8" i="92"/>
  <c r="W13" i="94"/>
  <c r="AI79" i="93"/>
  <c r="W20" i="53"/>
  <c r="AI163" i="52"/>
  <c r="X20" i="53" s="1"/>
  <c r="AI31" i="54"/>
  <c r="X9" i="55" s="1"/>
  <c r="W9" i="55"/>
  <c r="W22" i="65"/>
  <c r="AI187" i="64"/>
  <c r="X22" i="65" s="1"/>
  <c r="W12" i="77"/>
  <c r="AI67" i="76"/>
  <c r="X12" i="77" s="1"/>
  <c r="AI103" i="61"/>
  <c r="X15" i="62" s="1"/>
  <c r="W15" i="62"/>
  <c r="AI187" i="85"/>
  <c r="X22" i="86" s="1"/>
  <c r="W22" i="86"/>
  <c r="AI151" i="54"/>
  <c r="X19" i="55" s="1"/>
  <c r="W19" i="55"/>
  <c r="W14" i="65"/>
  <c r="AI91" i="64"/>
  <c r="X14" i="65" s="1"/>
  <c r="W18" i="65"/>
  <c r="AI139" i="64"/>
  <c r="X18" i="65" s="1"/>
  <c r="W18" i="62"/>
  <c r="AI139" i="61"/>
  <c r="X18" i="62" s="1"/>
  <c r="AI187" i="66"/>
  <c r="X22" i="67" s="1"/>
  <c r="W22" i="67"/>
  <c r="W22" i="79"/>
  <c r="AI187" i="78"/>
  <c r="X22" i="79" s="1"/>
  <c r="W8" i="86"/>
  <c r="AI19" i="85"/>
  <c r="X8" i="86" s="1"/>
  <c r="AH191" i="85"/>
  <c r="AJ103" i="85" s="1"/>
  <c r="Y15" i="86" s="1"/>
  <c r="AI103" i="85"/>
  <c r="X15" i="86" s="1"/>
  <c r="W15" i="86"/>
  <c r="W16" i="86"/>
  <c r="AI115" i="85"/>
  <c r="W18" i="83"/>
  <c r="AI139" i="82"/>
  <c r="W9" i="90"/>
  <c r="AI31" i="89"/>
  <c r="X9" i="90" s="1"/>
  <c r="W22" i="90"/>
  <c r="AI187" i="89"/>
  <c r="X22" i="90" s="1"/>
  <c r="W22" i="94"/>
  <c r="AI187" i="93"/>
  <c r="W17" i="53"/>
  <c r="AI127" i="52"/>
  <c r="W20" i="60"/>
  <c r="AI163" i="59"/>
  <c r="X20" i="60" s="1"/>
  <c r="W22" i="60"/>
  <c r="AI187" i="59"/>
  <c r="X22" i="60" s="1"/>
  <c r="W13" i="65"/>
  <c r="AI79" i="64"/>
  <c r="X13" i="65" s="1"/>
  <c r="W17" i="83"/>
  <c r="AI127" i="82"/>
  <c r="W8" i="75"/>
  <c r="AH191" i="74"/>
  <c r="AJ31" i="74" s="1"/>
  <c r="Y9" i="75" s="1"/>
  <c r="AI19" i="74"/>
  <c r="X8" i="75" s="1"/>
  <c r="W8" i="90"/>
  <c r="AH194" i="89"/>
  <c r="AI19" i="89"/>
  <c r="X8" i="90" s="1"/>
  <c r="AI187" i="80"/>
  <c r="X22" i="81" s="1"/>
  <c r="W22" i="81"/>
  <c r="W15" i="88"/>
  <c r="AI103" i="87"/>
  <c r="X15" i="88" s="1"/>
  <c r="AI67" i="66"/>
  <c r="X12" i="67" s="1"/>
  <c r="W12" i="67"/>
  <c r="AI187" i="76"/>
  <c r="X22" i="77" s="1"/>
  <c r="AJ187" i="76"/>
  <c r="Y22" i="77" s="1"/>
  <c r="W22" i="77"/>
  <c r="AI175" i="80"/>
  <c r="X21" i="81" s="1"/>
  <c r="W21" i="81"/>
  <c r="W9" i="94"/>
  <c r="AI31" i="93"/>
  <c r="W16" i="92"/>
  <c r="AI115" i="91"/>
  <c r="W17" i="92"/>
  <c r="AI127" i="91"/>
  <c r="W18" i="94"/>
  <c r="AI139" i="93"/>
  <c r="AI79" i="80"/>
  <c r="X13" i="81" s="1"/>
  <c r="W13" i="81"/>
  <c r="W21" i="88"/>
  <c r="AI175" i="87"/>
  <c r="X21" i="88" s="1"/>
  <c r="W16" i="79"/>
  <c r="AI115" i="78"/>
  <c r="X16" i="79" s="1"/>
  <c r="W8" i="94"/>
  <c r="AH191" i="93"/>
  <c r="AJ151" i="93" s="1"/>
  <c r="AI19" i="93"/>
  <c r="AI43" i="66"/>
  <c r="X10" i="67" s="1"/>
  <c r="W10" i="67"/>
  <c r="W17" i="88"/>
  <c r="AI127" i="87"/>
  <c r="AI91" i="80"/>
  <c r="X14" i="81" s="1"/>
  <c r="W14" i="81"/>
  <c r="W23" i="65"/>
  <c r="AI190" i="64"/>
  <c r="X23" i="65" s="1"/>
  <c r="W17" i="90"/>
  <c r="AI127" i="89"/>
  <c r="W20" i="90"/>
  <c r="AI163" i="89"/>
  <c r="X20" i="90" s="1"/>
  <c r="V24" i="94"/>
  <c r="W21" i="46"/>
  <c r="AI175" i="45"/>
  <c r="X21" i="46" s="1"/>
  <c r="W9" i="46"/>
  <c r="AI31" i="45"/>
  <c r="X9" i="46" s="1"/>
  <c r="W16" i="46"/>
  <c r="AI115" i="45"/>
  <c r="X16" i="46" s="1"/>
  <c r="W18" i="46"/>
  <c r="AI139" i="45"/>
  <c r="W17" i="46"/>
  <c r="AI127" i="45"/>
  <c r="W8" i="46"/>
  <c r="AH191" i="45"/>
  <c r="AJ43" i="45" s="1"/>
  <c r="Y10" i="46" s="1"/>
  <c r="AI19" i="45"/>
  <c r="X8" i="46" s="1"/>
  <c r="W22" i="46"/>
  <c r="AI187" i="45"/>
  <c r="X22" i="46" s="1"/>
  <c r="W14" i="46"/>
  <c r="AI91" i="45"/>
  <c r="X14" i="46" s="1"/>
  <c r="W10" i="46"/>
  <c r="AI43" i="45"/>
  <c r="X10" i="46" s="1"/>
  <c r="W19" i="46"/>
  <c r="AI151" i="45"/>
  <c r="X19" i="46" s="1"/>
  <c r="W20" i="46"/>
  <c r="AI163" i="45"/>
  <c r="X20" i="46" s="1"/>
  <c r="W13" i="46"/>
  <c r="AI79" i="45"/>
  <c r="X13" i="46" s="1"/>
  <c r="W15" i="46"/>
  <c r="AI103" i="45"/>
  <c r="X15" i="46" s="1"/>
  <c r="W12" i="46"/>
  <c r="AI67" i="45"/>
  <c r="X12" i="46" s="1"/>
  <c r="W11" i="46"/>
  <c r="AI55" i="45"/>
  <c r="X11" i="46" s="1"/>
  <c r="W23" i="46"/>
  <c r="AI190" i="45"/>
  <c r="X23" i="46" s="1"/>
  <c r="W21" i="44"/>
  <c r="AI175" i="43"/>
  <c r="X21" i="44" s="1"/>
  <c r="W15" i="44"/>
  <c r="AI103" i="43"/>
  <c r="X15" i="44" s="1"/>
  <c r="W23" i="44"/>
  <c r="AI190" i="43"/>
  <c r="X23" i="44" s="1"/>
  <c r="W18" i="44"/>
  <c r="AI139" i="43"/>
  <c r="W10" i="44"/>
  <c r="AI43" i="43"/>
  <c r="X10" i="44" s="1"/>
  <c r="W16" i="44"/>
  <c r="AI115" i="43"/>
  <c r="X16" i="44" s="1"/>
  <c r="W13" i="44"/>
  <c r="AI79" i="43"/>
  <c r="X13" i="44" s="1"/>
  <c r="W14" i="44"/>
  <c r="AI91" i="43"/>
  <c r="X14" i="44" s="1"/>
  <c r="W20" i="44"/>
  <c r="AI163" i="43"/>
  <c r="X20" i="44" s="1"/>
  <c r="W12" i="44"/>
  <c r="AI67" i="43"/>
  <c r="X12" i="44" s="1"/>
  <c r="W8" i="44"/>
  <c r="AH191" i="43"/>
  <c r="AJ175" i="43" s="1"/>
  <c r="Y21" i="44" s="1"/>
  <c r="AI19" i="43"/>
  <c r="X8" i="44" s="1"/>
  <c r="W9" i="44"/>
  <c r="AI31" i="43"/>
  <c r="X9" i="44" s="1"/>
  <c r="W19" i="44"/>
  <c r="AI151" i="43"/>
  <c r="X19" i="44" s="1"/>
  <c r="W22" i="44"/>
  <c r="AI187" i="43"/>
  <c r="X22" i="44" s="1"/>
  <c r="W11" i="44"/>
  <c r="AI55" i="43"/>
  <c r="X11" i="44" s="1"/>
  <c r="W17" i="44"/>
  <c r="AI127" i="43"/>
  <c r="W21" i="41"/>
  <c r="AI64" i="40"/>
  <c r="X21" i="41" s="1"/>
  <c r="W13" i="41"/>
  <c r="AI30" i="40"/>
  <c r="X13" i="41" s="1"/>
  <c r="W20" i="41"/>
  <c r="AI60" i="40"/>
  <c r="X20" i="41" s="1"/>
  <c r="W16" i="41"/>
  <c r="AI44" i="40"/>
  <c r="X16" i="41" s="1"/>
  <c r="W17" i="41"/>
  <c r="AI48" i="40"/>
  <c r="X19" i="41" s="1"/>
  <c r="W15" i="41"/>
  <c r="AI39" i="40"/>
  <c r="X15" i="41" s="1"/>
  <c r="W14" i="41"/>
  <c r="AI34" i="40"/>
  <c r="X14" i="41" s="1"/>
  <c r="W11" i="41"/>
  <c r="AI22" i="40"/>
  <c r="X11" i="41" s="1"/>
  <c r="W12" i="41"/>
  <c r="AI27" i="40"/>
  <c r="X12" i="41" s="1"/>
  <c r="W22" i="41"/>
  <c r="X22" i="41"/>
  <c r="W10" i="41"/>
  <c r="AI18" i="40"/>
  <c r="X10" i="41" s="1"/>
  <c r="W23" i="41"/>
  <c r="AI74" i="40"/>
  <c r="X23" i="41" s="1"/>
  <c r="W18" i="41"/>
  <c r="AI52" i="40"/>
  <c r="W9" i="39"/>
  <c r="AI31" i="38"/>
  <c r="X9" i="39" s="1"/>
  <c r="W16" i="39"/>
  <c r="AI115" i="38"/>
  <c r="X16" i="39" s="1"/>
  <c r="W8" i="39"/>
  <c r="AH192" i="38"/>
  <c r="AJ43" i="38" s="1"/>
  <c r="Y10" i="39" s="1"/>
  <c r="AI19" i="38"/>
  <c r="X8" i="39" s="1"/>
  <c r="W21" i="39"/>
  <c r="AI175" i="38"/>
  <c r="X21" i="39" s="1"/>
  <c r="W23" i="39"/>
  <c r="AI191" i="38"/>
  <c r="X23" i="39" s="1"/>
  <c r="W22" i="39"/>
  <c r="AI187" i="38"/>
  <c r="X22" i="39" s="1"/>
  <c r="W11" i="39"/>
  <c r="AI55" i="38"/>
  <c r="X11" i="39" s="1"/>
  <c r="W14" i="39"/>
  <c r="AI91" i="38"/>
  <c r="X14" i="39" s="1"/>
  <c r="W20" i="39"/>
  <c r="AI163" i="38"/>
  <c r="X20" i="39" s="1"/>
  <c r="W13" i="39"/>
  <c r="AI79" i="38"/>
  <c r="X13" i="39" s="1"/>
  <c r="W18" i="39"/>
  <c r="AI139" i="38"/>
  <c r="W17" i="39"/>
  <c r="AI127" i="38"/>
  <c r="W12" i="39"/>
  <c r="AI67" i="38"/>
  <c r="X12" i="39" s="1"/>
  <c r="W10" i="39"/>
  <c r="AI43" i="38"/>
  <c r="X10" i="39" s="1"/>
  <c r="AJ151" i="89" l="1"/>
  <c r="Y19" i="90" s="1"/>
  <c r="AJ191" i="89"/>
  <c r="AJ190" i="61"/>
  <c r="Y23" i="62" s="1"/>
  <c r="AJ127" i="61"/>
  <c r="AI191" i="54"/>
  <c r="X24" i="55" s="1"/>
  <c r="AJ76" i="54"/>
  <c r="AJ126" i="54"/>
  <c r="AJ183" i="54"/>
  <c r="AJ91" i="54"/>
  <c r="Y14" i="55" s="1"/>
  <c r="AJ55" i="43"/>
  <c r="Y11" i="44" s="1"/>
  <c r="AJ151" i="43"/>
  <c r="Y19" i="44" s="1"/>
  <c r="AJ31" i="43"/>
  <c r="Y9" i="44" s="1"/>
  <c r="AJ103" i="87"/>
  <c r="Y15" i="88" s="1"/>
  <c r="AJ151" i="74"/>
  <c r="Y19" i="75" s="1"/>
  <c r="AJ31" i="38"/>
  <c r="Y9" i="39" s="1"/>
  <c r="AJ189" i="38"/>
  <c r="AJ79" i="76"/>
  <c r="Y13" i="77" s="1"/>
  <c r="AJ163" i="59"/>
  <c r="Y20" i="60" s="1"/>
  <c r="AJ67" i="59"/>
  <c r="Y12" i="60" s="1"/>
  <c r="AJ175" i="52"/>
  <c r="Y21" i="53" s="1"/>
  <c r="AJ98" i="52"/>
  <c r="AJ96" i="52"/>
  <c r="AJ72" i="52"/>
  <c r="AJ34" i="52"/>
  <c r="AJ43" i="52"/>
  <c r="Y10" i="53" s="1"/>
  <c r="AJ75" i="52"/>
  <c r="AJ37" i="52"/>
  <c r="AJ36" i="52"/>
  <c r="AJ109" i="52"/>
  <c r="AJ91" i="45"/>
  <c r="Y14" i="46" s="1"/>
  <c r="AJ187" i="45"/>
  <c r="Y22" i="46" s="1"/>
  <c r="AJ127" i="74"/>
  <c r="AJ103" i="66"/>
  <c r="Y15" i="67" s="1"/>
  <c r="AJ55" i="64"/>
  <c r="Y11" i="65" s="1"/>
  <c r="AJ55" i="61"/>
  <c r="Y11" i="62" s="1"/>
  <c r="AJ103" i="59"/>
  <c r="Y15" i="60" s="1"/>
  <c r="AJ96" i="54"/>
  <c r="AJ77" i="54"/>
  <c r="AJ29" i="54"/>
  <c r="AJ41" i="54"/>
  <c r="AJ117" i="54"/>
  <c r="AJ38" i="54"/>
  <c r="AJ90" i="54"/>
  <c r="AJ16" i="54"/>
  <c r="AJ130" i="54"/>
  <c r="AJ57" i="54"/>
  <c r="AJ158" i="54"/>
  <c r="AJ184" i="54"/>
  <c r="AJ185" i="54"/>
  <c r="AJ187" i="54"/>
  <c r="Y22" i="55" s="1"/>
  <c r="AJ93" i="54"/>
  <c r="AJ59" i="54"/>
  <c r="AJ171" i="54"/>
  <c r="AJ61" i="54"/>
  <c r="AJ143" i="54"/>
  <c r="AJ186" i="54"/>
  <c r="AJ81" i="54"/>
  <c r="AJ46" i="54"/>
  <c r="AJ24" i="54"/>
  <c r="AJ31" i="54"/>
  <c r="Y9" i="55" s="1"/>
  <c r="AJ139" i="54"/>
  <c r="Y18" i="55" s="1"/>
  <c r="AJ153" i="54"/>
  <c r="AJ179" i="54"/>
  <c r="AJ36" i="54"/>
  <c r="AJ47" i="54"/>
  <c r="AJ84" i="54"/>
  <c r="AJ74" i="54"/>
  <c r="AJ14" i="54"/>
  <c r="AJ73" i="54"/>
  <c r="AJ168" i="54"/>
  <c r="AJ62" i="52"/>
  <c r="AJ169" i="52"/>
  <c r="AJ17" i="52"/>
  <c r="AJ22" i="52"/>
  <c r="AJ12" i="52"/>
  <c r="AJ142" i="52"/>
  <c r="AJ161" i="52"/>
  <c r="AJ88" i="52"/>
  <c r="AJ101" i="52"/>
  <c r="AJ19" i="52"/>
  <c r="Y8" i="53" s="1"/>
  <c r="AJ91" i="52"/>
  <c r="Y14" i="53" s="1"/>
  <c r="AJ154" i="52"/>
  <c r="AJ27" i="52"/>
  <c r="AJ133" i="52"/>
  <c r="AJ143" i="52"/>
  <c r="AJ61" i="52"/>
  <c r="AJ73" i="52"/>
  <c r="AJ185" i="52"/>
  <c r="AJ60" i="52"/>
  <c r="AJ122" i="52"/>
  <c r="AJ79" i="52"/>
  <c r="Y13" i="53" s="1"/>
  <c r="AJ151" i="52"/>
  <c r="Y19" i="53" s="1"/>
  <c r="AJ163" i="52"/>
  <c r="Y20" i="53" s="1"/>
  <c r="AJ55" i="52"/>
  <c r="Y11" i="53" s="1"/>
  <c r="AJ186" i="52"/>
  <c r="AJ66" i="52"/>
  <c r="AJ121" i="52"/>
  <c r="AJ171" i="52"/>
  <c r="AJ180" i="52"/>
  <c r="AJ106" i="52"/>
  <c r="AJ39" i="52"/>
  <c r="AJ26" i="52"/>
  <c r="AJ49" i="52"/>
  <c r="AJ16" i="52"/>
  <c r="AJ40" i="52"/>
  <c r="AJ146" i="52"/>
  <c r="AJ170" i="52"/>
  <c r="AJ179" i="52"/>
  <c r="AJ111" i="52"/>
  <c r="AJ10" i="52"/>
  <c r="AJ141" i="52"/>
  <c r="AJ70" i="52"/>
  <c r="AI191" i="52"/>
  <c r="X24" i="53" s="1"/>
  <c r="AJ139" i="52"/>
  <c r="Y18" i="53" s="1"/>
  <c r="AJ187" i="52"/>
  <c r="Y22" i="53" s="1"/>
  <c r="AJ178" i="52"/>
  <c r="AJ112" i="52"/>
  <c r="AJ58" i="52"/>
  <c r="AJ82" i="52"/>
  <c r="AJ71" i="52"/>
  <c r="AJ24" i="52"/>
  <c r="AJ167" i="52"/>
  <c r="AJ94" i="52"/>
  <c r="AJ156" i="52"/>
  <c r="AJ114" i="52"/>
  <c r="AJ15" i="52"/>
  <c r="AJ132" i="52"/>
  <c r="AJ35" i="52"/>
  <c r="AJ30" i="52"/>
  <c r="AJ172" i="52"/>
  <c r="AJ53" i="52"/>
  <c r="AJ136" i="52"/>
  <c r="AJ59" i="52"/>
  <c r="AJ130" i="52"/>
  <c r="AJ83" i="52"/>
  <c r="AJ123" i="52"/>
  <c r="AJ25" i="52"/>
  <c r="AJ124" i="52"/>
  <c r="AJ29" i="52"/>
  <c r="AJ54" i="52"/>
  <c r="AJ183" i="52"/>
  <c r="AJ159" i="52"/>
  <c r="AJ134" i="52"/>
  <c r="AJ107" i="52"/>
  <c r="AJ18" i="52"/>
  <c r="AJ84" i="52"/>
  <c r="AJ149" i="52"/>
  <c r="AJ148" i="52"/>
  <c r="AJ78" i="52"/>
  <c r="AJ99" i="52"/>
  <c r="AJ48" i="52"/>
  <c r="AJ67" i="52"/>
  <c r="Y12" i="53" s="1"/>
  <c r="AJ69" i="52"/>
  <c r="AJ21" i="52"/>
  <c r="AJ103" i="52"/>
  <c r="Y15" i="53" s="1"/>
  <c r="AJ177" i="52"/>
  <c r="AJ31" i="52"/>
  <c r="Y9" i="53" s="1"/>
  <c r="AJ158" i="52"/>
  <c r="AJ90" i="52"/>
  <c r="AJ23" i="52"/>
  <c r="AJ102" i="52"/>
  <c r="AJ135" i="52"/>
  <c r="AJ11" i="52"/>
  <c r="AJ147" i="52"/>
  <c r="AJ100" i="52"/>
  <c r="AJ63" i="52"/>
  <c r="AJ87" i="52"/>
  <c r="AJ77" i="52"/>
  <c r="AJ76" i="52"/>
  <c r="AJ46" i="52"/>
  <c r="AJ155" i="52"/>
  <c r="AJ64" i="52"/>
  <c r="AJ38" i="52"/>
  <c r="AJ126" i="52"/>
  <c r="AJ95" i="52"/>
  <c r="AJ93" i="52"/>
  <c r="AJ190" i="52"/>
  <c r="Y23" i="53" s="1"/>
  <c r="AJ129" i="52"/>
  <c r="AJ127" i="52"/>
  <c r="AJ162" i="52"/>
  <c r="AJ108" i="52"/>
  <c r="AJ131" i="52"/>
  <c r="AJ125" i="52"/>
  <c r="AJ28" i="52"/>
  <c r="AJ173" i="52"/>
  <c r="AJ165" i="52"/>
  <c r="AJ184" i="52"/>
  <c r="AJ137" i="52"/>
  <c r="AJ110" i="52"/>
  <c r="AJ13" i="52"/>
  <c r="AJ41" i="52"/>
  <c r="AJ33" i="52"/>
  <c r="AJ189" i="52"/>
  <c r="AJ168" i="52"/>
  <c r="AJ51" i="52"/>
  <c r="AJ65" i="52"/>
  <c r="AJ57" i="52"/>
  <c r="AJ89" i="52"/>
  <c r="AJ81" i="52"/>
  <c r="AJ119" i="52"/>
  <c r="AJ150" i="52"/>
  <c r="AJ120" i="52"/>
  <c r="AJ174" i="52"/>
  <c r="AJ50" i="52"/>
  <c r="AJ181" i="52"/>
  <c r="AJ157" i="52"/>
  <c r="AJ113" i="52"/>
  <c r="AJ105" i="52"/>
  <c r="AJ14" i="52"/>
  <c r="AJ42" i="52"/>
  <c r="AJ145" i="52"/>
  <c r="AJ144" i="52"/>
  <c r="AJ74" i="52"/>
  <c r="AJ97" i="52"/>
  <c r="AJ191" i="52"/>
  <c r="Y24" i="53" s="1"/>
  <c r="AJ153" i="52"/>
  <c r="AJ115" i="52"/>
  <c r="Y16" i="53" s="1"/>
  <c r="AJ45" i="52"/>
  <c r="AJ67" i="38"/>
  <c r="Y12" i="39" s="1"/>
  <c r="AJ127" i="38"/>
  <c r="AJ163" i="38"/>
  <c r="Y20" i="39" s="1"/>
  <c r="AJ191" i="38"/>
  <c r="Y23" i="39" s="1"/>
  <c r="AJ190" i="43"/>
  <c r="Y23" i="44" s="1"/>
  <c r="AJ103" i="43"/>
  <c r="Y15" i="44" s="1"/>
  <c r="AJ19" i="43"/>
  <c r="Y8" i="44" s="1"/>
  <c r="AJ127" i="43"/>
  <c r="AJ190" i="45"/>
  <c r="Y23" i="46" s="1"/>
  <c r="AJ55" i="45"/>
  <c r="Y11" i="46" s="1"/>
  <c r="AJ79" i="45"/>
  <c r="Y13" i="46" s="1"/>
  <c r="AJ163" i="45"/>
  <c r="Y20" i="46" s="1"/>
  <c r="W24" i="94"/>
  <c r="AJ31" i="93"/>
  <c r="Y9" i="94" s="1"/>
  <c r="AJ79" i="93"/>
  <c r="AJ43" i="93"/>
  <c r="Y10" i="94" s="1"/>
  <c r="AJ163" i="91"/>
  <c r="Y20" i="92" s="1"/>
  <c r="AJ127" i="91"/>
  <c r="AJ67" i="91"/>
  <c r="Y12" i="92" s="1"/>
  <c r="AJ115" i="91"/>
  <c r="Y16" i="92" s="1"/>
  <c r="AJ19" i="91"/>
  <c r="Y8" i="92" s="1"/>
  <c r="AJ43" i="91"/>
  <c r="Y10" i="92" s="1"/>
  <c r="AJ31" i="91"/>
  <c r="Y9" i="92" s="1"/>
  <c r="AJ151" i="91"/>
  <c r="Y19" i="92" s="1"/>
  <c r="AJ187" i="91"/>
  <c r="Y22" i="92" s="1"/>
  <c r="AJ127" i="89"/>
  <c r="AJ139" i="89"/>
  <c r="Y18" i="90" s="1"/>
  <c r="AJ91" i="89"/>
  <c r="Y14" i="90" s="1"/>
  <c r="AJ19" i="89"/>
  <c r="Y8" i="90" s="1"/>
  <c r="AJ67" i="89"/>
  <c r="Y12" i="90" s="1"/>
  <c r="AJ175" i="89"/>
  <c r="Y21" i="90" s="1"/>
  <c r="AJ163" i="89"/>
  <c r="Y20" i="90" s="1"/>
  <c r="AJ31" i="89"/>
  <c r="Y9" i="90" s="1"/>
  <c r="AJ103" i="89"/>
  <c r="Y15" i="90" s="1"/>
  <c r="AJ187" i="89"/>
  <c r="Y22" i="90" s="1"/>
  <c r="AJ55" i="89"/>
  <c r="Y11" i="90" s="1"/>
  <c r="AJ190" i="87"/>
  <c r="Y23" i="88" s="1"/>
  <c r="AJ79" i="87"/>
  <c r="Y13" i="88" s="1"/>
  <c r="AJ43" i="87"/>
  <c r="Y10" i="88" s="1"/>
  <c r="AJ175" i="87"/>
  <c r="Y21" i="88" s="1"/>
  <c r="AJ115" i="87"/>
  <c r="Y16" i="88" s="1"/>
  <c r="AJ127" i="85"/>
  <c r="AJ187" i="82"/>
  <c r="Y22" i="83" s="1"/>
  <c r="AJ103" i="82"/>
  <c r="Y15" i="83" s="1"/>
  <c r="AJ91" i="82"/>
  <c r="Y14" i="83" s="1"/>
  <c r="AJ163" i="82"/>
  <c r="Y20" i="83" s="1"/>
  <c r="AJ127" i="82"/>
  <c r="AJ139" i="82"/>
  <c r="Y18" i="83" s="1"/>
  <c r="AJ19" i="82"/>
  <c r="Y8" i="83" s="1"/>
  <c r="AJ43" i="82"/>
  <c r="Y10" i="83" s="1"/>
  <c r="AJ55" i="82"/>
  <c r="Y11" i="83" s="1"/>
  <c r="AJ151" i="82"/>
  <c r="Y19" i="83" s="1"/>
  <c r="AJ175" i="82"/>
  <c r="Y21" i="83" s="1"/>
  <c r="AJ190" i="82"/>
  <c r="Y23" i="83" s="1"/>
  <c r="AJ31" i="82"/>
  <c r="Y9" i="83" s="1"/>
  <c r="AJ67" i="80"/>
  <c r="Y12" i="81" s="1"/>
  <c r="AJ175" i="80"/>
  <c r="Y21" i="81" s="1"/>
  <c r="AJ43" i="80"/>
  <c r="Y10" i="81" s="1"/>
  <c r="AJ31" i="80"/>
  <c r="Y9" i="81" s="1"/>
  <c r="AJ190" i="80"/>
  <c r="Y23" i="81" s="1"/>
  <c r="AJ91" i="80"/>
  <c r="Y14" i="81" s="1"/>
  <c r="AJ19" i="80"/>
  <c r="Y8" i="81" s="1"/>
  <c r="AJ127" i="80"/>
  <c r="AJ79" i="78"/>
  <c r="Y13" i="79" s="1"/>
  <c r="AJ115" i="78"/>
  <c r="Y16" i="79" s="1"/>
  <c r="AJ187" i="78"/>
  <c r="Y22" i="79" s="1"/>
  <c r="AJ163" i="76"/>
  <c r="Y20" i="77" s="1"/>
  <c r="AJ19" i="76"/>
  <c r="Y8" i="77" s="1"/>
  <c r="AJ67" i="76"/>
  <c r="Y12" i="77" s="1"/>
  <c r="AJ103" i="76"/>
  <c r="Y15" i="77" s="1"/>
  <c r="AJ175" i="76"/>
  <c r="Y21" i="77" s="1"/>
  <c r="AJ115" i="76"/>
  <c r="Y16" i="77" s="1"/>
  <c r="AJ55" i="76"/>
  <c r="Y11" i="77" s="1"/>
  <c r="AJ127" i="76"/>
  <c r="AJ151" i="76"/>
  <c r="Y19" i="77" s="1"/>
  <c r="AJ43" i="76"/>
  <c r="Y10" i="77" s="1"/>
  <c r="AJ31" i="76"/>
  <c r="Y9" i="77" s="1"/>
  <c r="AJ11" i="54"/>
  <c r="AJ67" i="74"/>
  <c r="Y12" i="75" s="1"/>
  <c r="AJ139" i="74"/>
  <c r="Y18" i="75" s="1"/>
  <c r="AJ79" i="74"/>
  <c r="Y13" i="75" s="1"/>
  <c r="AJ19" i="74"/>
  <c r="Y8" i="75" s="1"/>
  <c r="AJ91" i="74"/>
  <c r="Y14" i="75" s="1"/>
  <c r="AJ163" i="74"/>
  <c r="Y20" i="75" s="1"/>
  <c r="AJ190" i="74"/>
  <c r="Y23" i="75" s="1"/>
  <c r="AJ43" i="74"/>
  <c r="Y10" i="75" s="1"/>
  <c r="AJ43" i="66"/>
  <c r="Y10" i="67" s="1"/>
  <c r="AJ19" i="66"/>
  <c r="Y8" i="67" s="1"/>
  <c r="AJ67" i="66"/>
  <c r="Y12" i="67" s="1"/>
  <c r="AJ31" i="66"/>
  <c r="Y9" i="67" s="1"/>
  <c r="AJ103" i="64"/>
  <c r="Y15" i="65" s="1"/>
  <c r="AJ175" i="61"/>
  <c r="Y21" i="62" s="1"/>
  <c r="AJ115" i="61"/>
  <c r="Y16" i="62" s="1"/>
  <c r="AJ139" i="61"/>
  <c r="Y18" i="62" s="1"/>
  <c r="AJ187" i="61"/>
  <c r="Y22" i="62" s="1"/>
  <c r="AJ43" i="61"/>
  <c r="Y10" i="62" s="1"/>
  <c r="AJ151" i="61"/>
  <c r="Y19" i="62" s="1"/>
  <c r="AJ31" i="61"/>
  <c r="Y9" i="62" s="1"/>
  <c r="AJ103" i="61"/>
  <c r="Y15" i="62" s="1"/>
  <c r="AJ91" i="61"/>
  <c r="Y14" i="62" s="1"/>
  <c r="AJ79" i="61"/>
  <c r="Y13" i="62" s="1"/>
  <c r="AJ129" i="54"/>
  <c r="AJ69" i="54"/>
  <c r="AJ108" i="54"/>
  <c r="AJ131" i="54"/>
  <c r="AJ144" i="54"/>
  <c r="AJ98" i="54"/>
  <c r="AJ65" i="54"/>
  <c r="AJ133" i="54"/>
  <c r="AJ33" i="54"/>
  <c r="AJ122" i="54"/>
  <c r="AJ23" i="54"/>
  <c r="AJ113" i="54"/>
  <c r="AJ157" i="54"/>
  <c r="AJ145" i="54"/>
  <c r="AJ52" i="54"/>
  <c r="AJ62" i="54"/>
  <c r="AJ138" i="54"/>
  <c r="AJ123" i="54"/>
  <c r="AJ71" i="54"/>
  <c r="AJ15" i="54"/>
  <c r="AJ132" i="54"/>
  <c r="AJ170" i="54"/>
  <c r="AJ26" i="54"/>
  <c r="AJ190" i="54"/>
  <c r="Y23" i="55" s="1"/>
  <c r="AJ103" i="54"/>
  <c r="Y15" i="55" s="1"/>
  <c r="AJ21" i="54"/>
  <c r="AJ115" i="54"/>
  <c r="Y16" i="55" s="1"/>
  <c r="AJ110" i="54"/>
  <c r="AJ135" i="54"/>
  <c r="AJ150" i="54"/>
  <c r="AJ25" i="54"/>
  <c r="AJ111" i="54"/>
  <c r="AJ156" i="54"/>
  <c r="AJ82" i="54"/>
  <c r="AJ169" i="54"/>
  <c r="AJ27" i="54"/>
  <c r="AJ178" i="54"/>
  <c r="AJ161" i="54"/>
  <c r="AJ149" i="54"/>
  <c r="AJ54" i="54"/>
  <c r="AJ64" i="54"/>
  <c r="AJ155" i="54"/>
  <c r="AJ141" i="54"/>
  <c r="AJ75" i="54"/>
  <c r="AJ191" i="54"/>
  <c r="Y24" i="55" s="1"/>
  <c r="AJ79" i="54"/>
  <c r="Y13" i="55" s="1"/>
  <c r="AJ175" i="54"/>
  <c r="Y21" i="55" s="1"/>
  <c r="AJ43" i="54"/>
  <c r="Y10" i="55" s="1"/>
  <c r="AJ19" i="54"/>
  <c r="Y8" i="55" s="1"/>
  <c r="AJ142" i="54"/>
  <c r="AJ45" i="54"/>
  <c r="AJ112" i="54"/>
  <c r="AJ63" i="54"/>
  <c r="AJ13" i="54"/>
  <c r="AJ40" i="54"/>
  <c r="AJ146" i="54"/>
  <c r="AJ121" i="54"/>
  <c r="AJ100" i="54"/>
  <c r="AJ51" i="54"/>
  <c r="AJ105" i="54"/>
  <c r="AJ160" i="54"/>
  <c r="AJ137" i="54"/>
  <c r="AJ86" i="54"/>
  <c r="AJ35" i="54"/>
  <c r="AJ147" i="54"/>
  <c r="AJ173" i="54"/>
  <c r="AJ78" i="54"/>
  <c r="AJ70" i="54"/>
  <c r="AJ97" i="54"/>
  <c r="AJ180" i="54"/>
  <c r="AJ18" i="54"/>
  <c r="AJ10" i="54"/>
  <c r="AJ83" i="54"/>
  <c r="AJ189" i="54"/>
  <c r="AJ165" i="54"/>
  <c r="AJ95" i="54"/>
  <c r="AJ48" i="54"/>
  <c r="AJ66" i="54"/>
  <c r="AJ58" i="54"/>
  <c r="AJ159" i="54"/>
  <c r="AJ134" i="54"/>
  <c r="AJ85" i="54"/>
  <c r="AJ172" i="54"/>
  <c r="AJ118" i="54"/>
  <c r="AJ28" i="54"/>
  <c r="AJ53" i="54"/>
  <c r="AJ49" i="54"/>
  <c r="AJ151" i="54"/>
  <c r="Y19" i="55" s="1"/>
  <c r="AJ163" i="54"/>
  <c r="Y20" i="55" s="1"/>
  <c r="AJ127" i="54"/>
  <c r="AJ55" i="54"/>
  <c r="Y11" i="55" s="1"/>
  <c r="AJ177" i="54"/>
  <c r="AJ67" i="54"/>
  <c r="Y12" i="55" s="1"/>
  <c r="AJ166" i="54"/>
  <c r="AJ114" i="54"/>
  <c r="AJ106" i="54"/>
  <c r="AJ17" i="54"/>
  <c r="AJ42" i="54"/>
  <c r="AJ34" i="54"/>
  <c r="AJ148" i="54"/>
  <c r="AJ167" i="54"/>
  <c r="AJ102" i="54"/>
  <c r="AJ94" i="54"/>
  <c r="AJ107" i="54"/>
  <c r="AJ162" i="54"/>
  <c r="AJ154" i="54"/>
  <c r="AJ88" i="54"/>
  <c r="AJ39" i="54"/>
  <c r="AJ124" i="54"/>
  <c r="AJ119" i="54"/>
  <c r="AJ72" i="54"/>
  <c r="AJ101" i="54"/>
  <c r="AJ182" i="54"/>
  <c r="AJ109" i="54"/>
  <c r="AJ12" i="54"/>
  <c r="AJ87" i="54"/>
  <c r="AJ37" i="54"/>
  <c r="AJ125" i="54"/>
  <c r="AJ99" i="54"/>
  <c r="AJ50" i="54"/>
  <c r="AJ181" i="54"/>
  <c r="AJ60" i="54"/>
  <c r="AJ9" i="54"/>
  <c r="AJ136" i="54"/>
  <c r="AJ89" i="54"/>
  <c r="AJ174" i="54"/>
  <c r="AJ120" i="54"/>
  <c r="AJ30" i="54"/>
  <c r="AJ22" i="54"/>
  <c r="W24" i="55"/>
  <c r="W24" i="53"/>
  <c r="Y19" i="94"/>
  <c r="X11" i="94"/>
  <c r="AI191" i="64"/>
  <c r="X24" i="65" s="1"/>
  <c r="AJ191" i="64"/>
  <c r="Y24" i="65" s="1"/>
  <c r="AJ51" i="64"/>
  <c r="AJ171" i="64"/>
  <c r="AJ23" i="64"/>
  <c r="AJ71" i="64"/>
  <c r="AJ119" i="64"/>
  <c r="AJ143" i="64"/>
  <c r="AJ10" i="64"/>
  <c r="AJ52" i="64"/>
  <c r="AJ63" i="64"/>
  <c r="AJ106" i="64"/>
  <c r="AJ172" i="64"/>
  <c r="AJ183" i="64"/>
  <c r="AJ24" i="64"/>
  <c r="AJ72" i="64"/>
  <c r="AJ120" i="64"/>
  <c r="AJ149" i="64"/>
  <c r="AJ18" i="64"/>
  <c r="AJ34" i="64"/>
  <c r="AJ66" i="64"/>
  <c r="AJ82" i="64"/>
  <c r="AJ114" i="64"/>
  <c r="AJ130" i="64"/>
  <c r="AJ169" i="64"/>
  <c r="AJ21" i="64"/>
  <c r="AJ38" i="64"/>
  <c r="AJ53" i="64"/>
  <c r="AJ69" i="64"/>
  <c r="AJ86" i="64"/>
  <c r="AJ101" i="64"/>
  <c r="AJ117" i="64"/>
  <c r="AJ134" i="64"/>
  <c r="AJ179" i="64"/>
  <c r="AJ13" i="64"/>
  <c r="AJ61" i="64"/>
  <c r="AJ109" i="64"/>
  <c r="AJ181" i="64"/>
  <c r="AJ37" i="64"/>
  <c r="AJ85" i="64"/>
  <c r="AJ133" i="64"/>
  <c r="AJ157" i="64"/>
  <c r="AJ25" i="64"/>
  <c r="AJ90" i="64"/>
  <c r="AJ121" i="64"/>
  <c r="AJ145" i="64"/>
  <c r="AJ155" i="64"/>
  <c r="AJ49" i="64"/>
  <c r="AJ97" i="64"/>
  <c r="AJ148" i="64"/>
  <c r="AJ159" i="64"/>
  <c r="AJ11" i="64"/>
  <c r="AJ59" i="64"/>
  <c r="AJ107" i="64"/>
  <c r="AJ168" i="64"/>
  <c r="AJ99" i="64"/>
  <c r="AJ27" i="64"/>
  <c r="AJ75" i="64"/>
  <c r="AJ123" i="64"/>
  <c r="AJ147" i="64"/>
  <c r="AJ15" i="64"/>
  <c r="AJ58" i="64"/>
  <c r="AJ100" i="64"/>
  <c r="AJ111" i="64"/>
  <c r="AJ178" i="64"/>
  <c r="AJ14" i="64"/>
  <c r="AJ29" i="64"/>
  <c r="AJ45" i="64"/>
  <c r="AJ62" i="64"/>
  <c r="AJ77" i="64"/>
  <c r="AJ93" i="64"/>
  <c r="AJ110" i="64"/>
  <c r="AJ125" i="64"/>
  <c r="AJ144" i="64"/>
  <c r="AJ28" i="64"/>
  <c r="AJ39" i="64"/>
  <c r="AJ76" i="64"/>
  <c r="AJ87" i="64"/>
  <c r="AJ124" i="64"/>
  <c r="AJ135" i="64"/>
  <c r="AJ48" i="64"/>
  <c r="AJ96" i="64"/>
  <c r="AJ141" i="64"/>
  <c r="AJ17" i="64"/>
  <c r="AJ65" i="64"/>
  <c r="AJ113" i="64"/>
  <c r="AJ185" i="64"/>
  <c r="AJ41" i="64"/>
  <c r="AJ89" i="64"/>
  <c r="AJ137" i="64"/>
  <c r="AJ161" i="64"/>
  <c r="AJ42" i="64"/>
  <c r="AJ73" i="64"/>
  <c r="AJ138" i="64"/>
  <c r="AJ162" i="64"/>
  <c r="AJ35" i="64"/>
  <c r="AJ83" i="64"/>
  <c r="AJ131" i="64"/>
  <c r="AJ165" i="64"/>
  <c r="AJ182" i="64"/>
  <c r="AJ154" i="64"/>
  <c r="AJ186" i="64"/>
  <c r="AJ158" i="64"/>
  <c r="AJ173" i="64"/>
  <c r="AJ189" i="64"/>
  <c r="AJ118" i="64"/>
  <c r="AJ180" i="64"/>
  <c r="AJ102" i="64"/>
  <c r="AJ26" i="64"/>
  <c r="AJ33" i="64"/>
  <c r="AJ167" i="64"/>
  <c r="AJ105" i="64"/>
  <c r="AJ47" i="64"/>
  <c r="AJ9" i="64"/>
  <c r="AJ150" i="64"/>
  <c r="AJ36" i="64"/>
  <c r="AJ170" i="64"/>
  <c r="AJ22" i="64"/>
  <c r="AJ174" i="64"/>
  <c r="AJ81" i="64"/>
  <c r="AJ160" i="64"/>
  <c r="AJ122" i="64"/>
  <c r="AJ78" i="64"/>
  <c r="AJ132" i="64"/>
  <c r="AJ64" i="64"/>
  <c r="AJ136" i="64"/>
  <c r="AJ54" i="64"/>
  <c r="AJ95" i="64"/>
  <c r="AJ126" i="64"/>
  <c r="AJ50" i="64"/>
  <c r="AJ108" i="64"/>
  <c r="AJ40" i="64"/>
  <c r="AJ184" i="64"/>
  <c r="AJ112" i="64"/>
  <c r="AJ30" i="64"/>
  <c r="AJ166" i="64"/>
  <c r="AJ88" i="64"/>
  <c r="AJ12" i="64"/>
  <c r="AJ57" i="64"/>
  <c r="AJ146" i="64"/>
  <c r="AJ60" i="64"/>
  <c r="AJ129" i="64"/>
  <c r="AJ177" i="64"/>
  <c r="AJ98" i="64"/>
  <c r="AJ94" i="64"/>
  <c r="AJ156" i="64"/>
  <c r="AJ84" i="64"/>
  <c r="AJ74" i="64"/>
  <c r="AJ142" i="64"/>
  <c r="AJ70" i="64"/>
  <c r="AJ16" i="64"/>
  <c r="AJ46" i="64"/>
  <c r="AJ153" i="64"/>
  <c r="AJ191" i="85"/>
  <c r="Y24" i="86" s="1"/>
  <c r="AI191" i="85"/>
  <c r="X24" i="86" s="1"/>
  <c r="AJ41" i="85"/>
  <c r="AJ29" i="85"/>
  <c r="AJ183" i="85"/>
  <c r="AJ95" i="85"/>
  <c r="AJ82" i="85"/>
  <c r="AJ23" i="85"/>
  <c r="AJ123" i="85"/>
  <c r="AJ102" i="85"/>
  <c r="AJ122" i="85"/>
  <c r="AJ162" i="85"/>
  <c r="AJ182" i="85"/>
  <c r="AJ113" i="85"/>
  <c r="AJ173" i="85"/>
  <c r="AJ26" i="85"/>
  <c r="AJ78" i="85"/>
  <c r="AJ90" i="85"/>
  <c r="AJ134" i="85"/>
  <c r="AJ177" i="85"/>
  <c r="AJ77" i="85"/>
  <c r="AJ130" i="85"/>
  <c r="AJ143" i="85"/>
  <c r="AJ184" i="85"/>
  <c r="AJ129" i="85"/>
  <c r="AJ64" i="85"/>
  <c r="AJ158" i="85"/>
  <c r="AJ85" i="85"/>
  <c r="AJ185" i="85"/>
  <c r="AJ40" i="85"/>
  <c r="AJ75" i="85"/>
  <c r="AJ145" i="85"/>
  <c r="AJ76" i="85"/>
  <c r="AJ147" i="85"/>
  <c r="AJ51" i="85"/>
  <c r="AJ84" i="85"/>
  <c r="AJ112" i="85"/>
  <c r="AJ144" i="85"/>
  <c r="AJ172" i="85"/>
  <c r="AJ16" i="85"/>
  <c r="AJ60" i="85"/>
  <c r="AJ17" i="85"/>
  <c r="AJ61" i="85"/>
  <c r="AJ117" i="85"/>
  <c r="AJ150" i="85"/>
  <c r="AJ42" i="85"/>
  <c r="AJ72" i="85"/>
  <c r="AJ83" i="85"/>
  <c r="AJ124" i="85"/>
  <c r="AJ135" i="85"/>
  <c r="AJ54" i="85"/>
  <c r="AJ70" i="85"/>
  <c r="AJ108" i="85"/>
  <c r="AJ98" i="85"/>
  <c r="AJ180" i="85"/>
  <c r="AJ50" i="85"/>
  <c r="AJ37" i="85"/>
  <c r="AJ133" i="85"/>
  <c r="AJ25" i="85"/>
  <c r="AJ136" i="85"/>
  <c r="AJ155" i="85"/>
  <c r="AJ149" i="85"/>
  <c r="AJ87" i="85"/>
  <c r="AJ168" i="85"/>
  <c r="AJ12" i="85"/>
  <c r="AJ89" i="85"/>
  <c r="AJ38" i="85"/>
  <c r="AJ66" i="85"/>
  <c r="AJ81" i="85"/>
  <c r="AJ148" i="85"/>
  <c r="AJ94" i="85"/>
  <c r="AJ46" i="85"/>
  <c r="AJ160" i="85"/>
  <c r="AJ96" i="85"/>
  <c r="AJ11" i="85"/>
  <c r="AJ186" i="85"/>
  <c r="AJ132" i="85"/>
  <c r="AJ39" i="85"/>
  <c r="AJ174" i="85"/>
  <c r="AJ21" i="85"/>
  <c r="AJ120" i="85"/>
  <c r="AJ57" i="85"/>
  <c r="AJ45" i="85"/>
  <c r="AJ166" i="85"/>
  <c r="AJ101" i="85"/>
  <c r="AJ14" i="85"/>
  <c r="AJ34" i="85"/>
  <c r="AJ118" i="85"/>
  <c r="AJ30" i="85"/>
  <c r="AJ24" i="85"/>
  <c r="AJ171" i="85"/>
  <c r="AJ107" i="85"/>
  <c r="AJ74" i="85"/>
  <c r="AJ157" i="85"/>
  <c r="AJ52" i="85"/>
  <c r="AJ13" i="85"/>
  <c r="AJ110" i="85"/>
  <c r="AJ126" i="85"/>
  <c r="AJ97" i="85"/>
  <c r="AJ119" i="85"/>
  <c r="AJ146" i="85"/>
  <c r="AJ53" i="85"/>
  <c r="AJ22" i="85"/>
  <c r="AJ27" i="85"/>
  <c r="AJ73" i="85"/>
  <c r="AJ137" i="85"/>
  <c r="AJ156" i="85"/>
  <c r="AJ47" i="85"/>
  <c r="AJ33" i="85"/>
  <c r="AJ35" i="85"/>
  <c r="AJ170" i="85"/>
  <c r="AJ111" i="85"/>
  <c r="AJ59" i="85"/>
  <c r="AJ15" i="85"/>
  <c r="AJ121" i="85"/>
  <c r="AJ65" i="85"/>
  <c r="AJ179" i="85"/>
  <c r="AJ109" i="85"/>
  <c r="AJ125" i="85"/>
  <c r="AJ114" i="85"/>
  <c r="AJ62" i="85"/>
  <c r="AJ18" i="85"/>
  <c r="AJ105" i="85"/>
  <c r="AJ93" i="85"/>
  <c r="AJ9" i="85"/>
  <c r="AJ99" i="85"/>
  <c r="AJ131" i="85"/>
  <c r="AJ167" i="85"/>
  <c r="AJ106" i="85"/>
  <c r="AJ10" i="85"/>
  <c r="AJ86" i="85"/>
  <c r="AJ69" i="85"/>
  <c r="AJ189" i="85"/>
  <c r="AJ71" i="85"/>
  <c r="AJ142" i="85"/>
  <c r="AJ49" i="85"/>
  <c r="AJ36" i="85"/>
  <c r="AJ58" i="85"/>
  <c r="AJ154" i="85"/>
  <c r="AJ88" i="85"/>
  <c r="AJ138" i="85"/>
  <c r="AJ178" i="85"/>
  <c r="AJ63" i="85"/>
  <c r="AJ141" i="85"/>
  <c r="AJ161" i="85"/>
  <c r="AJ48" i="85"/>
  <c r="AJ28" i="85"/>
  <c r="AJ169" i="85"/>
  <c r="AJ165" i="85"/>
  <c r="AJ153" i="85"/>
  <c r="AJ100" i="85"/>
  <c r="AJ181" i="85"/>
  <c r="AJ159" i="85"/>
  <c r="X13" i="94"/>
  <c r="AI191" i="78"/>
  <c r="X24" i="79" s="1"/>
  <c r="AJ191" i="78"/>
  <c r="Y24" i="79" s="1"/>
  <c r="AJ37" i="78"/>
  <c r="AJ133" i="78"/>
  <c r="AJ61" i="78"/>
  <c r="AJ181" i="78"/>
  <c r="AJ17" i="78"/>
  <c r="AJ113" i="78"/>
  <c r="AJ18" i="78"/>
  <c r="AJ114" i="78"/>
  <c r="AJ145" i="78"/>
  <c r="AJ41" i="78"/>
  <c r="AJ137" i="78"/>
  <c r="AJ169" i="78"/>
  <c r="AJ10" i="78"/>
  <c r="AJ39" i="78"/>
  <c r="AJ124" i="78"/>
  <c r="AJ51" i="78"/>
  <c r="AJ171" i="78"/>
  <c r="AJ52" i="78"/>
  <c r="AJ130" i="78"/>
  <c r="AJ172" i="78"/>
  <c r="AJ21" i="78"/>
  <c r="AJ96" i="78"/>
  <c r="AJ141" i="78"/>
  <c r="AJ45" i="78"/>
  <c r="AJ62" i="78"/>
  <c r="AJ77" i="78"/>
  <c r="AJ131" i="78"/>
  <c r="AJ165" i="78"/>
  <c r="AJ182" i="78"/>
  <c r="AJ23" i="78"/>
  <c r="AJ119" i="78"/>
  <c r="AJ121" i="78"/>
  <c r="AJ95" i="78"/>
  <c r="AJ90" i="78"/>
  <c r="AJ162" i="78"/>
  <c r="AJ97" i="78"/>
  <c r="AJ27" i="78"/>
  <c r="AJ123" i="78"/>
  <c r="AJ85" i="78"/>
  <c r="AJ157" i="78"/>
  <c r="AJ13" i="78"/>
  <c r="AJ109" i="78"/>
  <c r="AJ65" i="78"/>
  <c r="AJ185" i="78"/>
  <c r="AJ66" i="78"/>
  <c r="AJ186" i="78"/>
  <c r="AJ73" i="78"/>
  <c r="AJ89" i="78"/>
  <c r="AJ161" i="78"/>
  <c r="AJ49" i="78"/>
  <c r="AJ28" i="78"/>
  <c r="AJ106" i="78"/>
  <c r="AJ135" i="78"/>
  <c r="AJ178" i="78"/>
  <c r="AJ99" i="78"/>
  <c r="AJ34" i="78"/>
  <c r="AJ63" i="78"/>
  <c r="AJ154" i="78"/>
  <c r="AJ183" i="78"/>
  <c r="AJ59" i="78"/>
  <c r="AJ86" i="78"/>
  <c r="AJ101" i="78"/>
  <c r="AJ117" i="78"/>
  <c r="AJ134" i="78"/>
  <c r="AJ179" i="78"/>
  <c r="AJ35" i="78"/>
  <c r="AJ72" i="78"/>
  <c r="AJ155" i="78"/>
  <c r="AJ71" i="78"/>
  <c r="AJ143" i="78"/>
  <c r="AJ25" i="78"/>
  <c r="AJ47" i="78"/>
  <c r="AJ167" i="78"/>
  <c r="AJ42" i="78"/>
  <c r="AJ138" i="78"/>
  <c r="AJ75" i="78"/>
  <c r="AJ147" i="78"/>
  <c r="AJ76" i="78"/>
  <c r="AJ82" i="78"/>
  <c r="AJ111" i="78"/>
  <c r="AJ38" i="78"/>
  <c r="AJ53" i="78"/>
  <c r="AJ189" i="78"/>
  <c r="AJ24" i="78"/>
  <c r="AJ149" i="78"/>
  <c r="AJ159" i="78"/>
  <c r="AJ11" i="78"/>
  <c r="AJ69" i="78"/>
  <c r="AJ168" i="78"/>
  <c r="AJ93" i="78"/>
  <c r="AJ110" i="78"/>
  <c r="AJ125" i="78"/>
  <c r="AJ58" i="78"/>
  <c r="AJ87" i="78"/>
  <c r="AJ100" i="78"/>
  <c r="AJ48" i="78"/>
  <c r="AJ107" i="78"/>
  <c r="AJ14" i="78"/>
  <c r="AJ29" i="78"/>
  <c r="AJ144" i="78"/>
  <c r="AJ148" i="78"/>
  <c r="AJ15" i="78"/>
  <c r="AJ173" i="78"/>
  <c r="AJ120" i="78"/>
  <c r="AJ83" i="78"/>
  <c r="AJ158" i="78"/>
  <c r="AJ184" i="78"/>
  <c r="AJ30" i="78"/>
  <c r="AJ26" i="78"/>
  <c r="AJ70" i="78"/>
  <c r="AJ127" i="78"/>
  <c r="AJ122" i="78"/>
  <c r="AJ46" i="78"/>
  <c r="AJ126" i="78"/>
  <c r="AJ50" i="78"/>
  <c r="AJ9" i="78"/>
  <c r="AJ57" i="78"/>
  <c r="AJ160" i="78"/>
  <c r="AJ74" i="78"/>
  <c r="AJ170" i="78"/>
  <c r="AJ98" i="78"/>
  <c r="AJ22" i="78"/>
  <c r="AJ129" i="78"/>
  <c r="AJ60" i="78"/>
  <c r="AJ105" i="78"/>
  <c r="AJ88" i="78"/>
  <c r="AJ153" i="78"/>
  <c r="AJ108" i="78"/>
  <c r="AJ64" i="78"/>
  <c r="AJ166" i="78"/>
  <c r="AJ54" i="78"/>
  <c r="AJ150" i="78"/>
  <c r="AJ180" i="78"/>
  <c r="AJ102" i="78"/>
  <c r="AJ81" i="78"/>
  <c r="AJ16" i="78"/>
  <c r="AJ174" i="78"/>
  <c r="AJ94" i="78"/>
  <c r="AJ118" i="78"/>
  <c r="AJ36" i="78"/>
  <c r="AJ112" i="78"/>
  <c r="AJ12" i="78"/>
  <c r="AJ156" i="78"/>
  <c r="AJ84" i="78"/>
  <c r="AJ40" i="78"/>
  <c r="AJ132" i="78"/>
  <c r="AJ146" i="78"/>
  <c r="AJ142" i="78"/>
  <c r="AJ136" i="78"/>
  <c r="AJ78" i="78"/>
  <c r="AJ177" i="78"/>
  <c r="AJ33" i="78"/>
  <c r="X14" i="94"/>
  <c r="X21" i="94"/>
  <c r="X8" i="94"/>
  <c r="AI194" i="89"/>
  <c r="X24" i="90" s="1"/>
  <c r="AJ194" i="89"/>
  <c r="Y24" i="90" s="1"/>
  <c r="AJ76" i="89"/>
  <c r="AJ24" i="89"/>
  <c r="AJ29" i="89"/>
  <c r="AJ122" i="89"/>
  <c r="AJ51" i="89"/>
  <c r="AJ117" i="89"/>
  <c r="AJ40" i="89"/>
  <c r="AJ124" i="89"/>
  <c r="AJ114" i="89"/>
  <c r="AJ99" i="89"/>
  <c r="AJ62" i="89"/>
  <c r="AJ146" i="89"/>
  <c r="AJ58" i="89"/>
  <c r="AJ110" i="89"/>
  <c r="AJ160" i="89"/>
  <c r="AJ109" i="89"/>
  <c r="AJ34" i="89"/>
  <c r="AJ35" i="89"/>
  <c r="AJ28" i="89"/>
  <c r="AJ17" i="89"/>
  <c r="AJ75" i="89"/>
  <c r="AJ132" i="89"/>
  <c r="AJ134" i="89"/>
  <c r="AJ87" i="89"/>
  <c r="AJ158" i="89"/>
  <c r="AJ186" i="89"/>
  <c r="AJ14" i="89"/>
  <c r="AJ25" i="89"/>
  <c r="AJ184" i="89"/>
  <c r="AJ38" i="89"/>
  <c r="AJ10" i="89"/>
  <c r="AJ30" i="89"/>
  <c r="AJ178" i="89"/>
  <c r="AJ52" i="89"/>
  <c r="AJ170" i="89"/>
  <c r="AJ172" i="89"/>
  <c r="AJ61" i="89"/>
  <c r="AJ82" i="89"/>
  <c r="AJ155" i="89"/>
  <c r="AJ149" i="89"/>
  <c r="AJ86" i="89"/>
  <c r="AJ42" i="89"/>
  <c r="AJ135" i="89"/>
  <c r="AJ120" i="89"/>
  <c r="AJ13" i="89"/>
  <c r="AJ66" i="89"/>
  <c r="AJ85" i="89"/>
  <c r="AJ157" i="89"/>
  <c r="AJ143" i="89"/>
  <c r="AJ136" i="89"/>
  <c r="AJ47" i="89"/>
  <c r="AJ72" i="89"/>
  <c r="AJ168" i="89"/>
  <c r="AJ70" i="89"/>
  <c r="AJ90" i="89"/>
  <c r="AJ118" i="89"/>
  <c r="AJ39" i="89"/>
  <c r="AJ77" i="89"/>
  <c r="AJ181" i="89"/>
  <c r="AJ171" i="89"/>
  <c r="AJ65" i="89"/>
  <c r="AJ113" i="89"/>
  <c r="AJ185" i="89"/>
  <c r="AJ182" i="89"/>
  <c r="AJ95" i="89"/>
  <c r="AJ137" i="89"/>
  <c r="AJ130" i="89"/>
  <c r="AJ141" i="89"/>
  <c r="AJ179" i="89"/>
  <c r="AJ150" i="89"/>
  <c r="AJ81" i="89"/>
  <c r="AJ89" i="89"/>
  <c r="AJ105" i="89"/>
  <c r="AJ169" i="89"/>
  <c r="AJ161" i="89"/>
  <c r="AJ97" i="89"/>
  <c r="AJ50" i="89"/>
  <c r="AJ112" i="89"/>
  <c r="AJ63" i="89"/>
  <c r="AJ26" i="89"/>
  <c r="AJ37" i="89"/>
  <c r="AJ96" i="89"/>
  <c r="AJ192" i="89"/>
  <c r="AJ119" i="89"/>
  <c r="AJ53" i="89"/>
  <c r="AJ12" i="89"/>
  <c r="AJ107" i="89"/>
  <c r="AJ57" i="89"/>
  <c r="AJ166" i="89"/>
  <c r="AJ71" i="89"/>
  <c r="AJ36" i="89"/>
  <c r="AJ183" i="89"/>
  <c r="AJ64" i="89"/>
  <c r="AJ98" i="89"/>
  <c r="AJ49" i="89"/>
  <c r="AJ174" i="89"/>
  <c r="AJ102" i="89"/>
  <c r="AJ73" i="89"/>
  <c r="AJ180" i="89"/>
  <c r="AJ45" i="89"/>
  <c r="AJ54" i="89"/>
  <c r="AJ84" i="89"/>
  <c r="AJ11" i="89"/>
  <c r="AJ41" i="89"/>
  <c r="AJ173" i="89"/>
  <c r="AJ83" i="89"/>
  <c r="AJ153" i="89"/>
  <c r="AJ165" i="89"/>
  <c r="AJ126" i="89"/>
  <c r="AJ129" i="89"/>
  <c r="AJ78" i="89"/>
  <c r="AJ156" i="89"/>
  <c r="AJ106" i="89"/>
  <c r="AJ18" i="89"/>
  <c r="AJ9" i="89"/>
  <c r="AJ177" i="89"/>
  <c r="AJ93" i="89"/>
  <c r="AJ46" i="89"/>
  <c r="AJ100" i="89"/>
  <c r="AJ159" i="89"/>
  <c r="AJ108" i="89"/>
  <c r="AJ59" i="89"/>
  <c r="AJ154" i="89"/>
  <c r="AJ125" i="89"/>
  <c r="AJ121" i="89"/>
  <c r="AJ48" i="89"/>
  <c r="AJ69" i="89"/>
  <c r="AJ167" i="89"/>
  <c r="AJ133" i="89"/>
  <c r="AJ111" i="89"/>
  <c r="AJ88" i="89"/>
  <c r="AJ74" i="89"/>
  <c r="AJ22" i="89"/>
  <c r="AJ23" i="89"/>
  <c r="AJ147" i="89"/>
  <c r="AJ123" i="89"/>
  <c r="AJ190" i="89"/>
  <c r="AJ101" i="89"/>
  <c r="AJ27" i="89"/>
  <c r="AJ15" i="89"/>
  <c r="AJ33" i="89"/>
  <c r="AJ189" i="89"/>
  <c r="AJ142" i="89"/>
  <c r="AJ148" i="89"/>
  <c r="AJ144" i="89"/>
  <c r="AJ138" i="89"/>
  <c r="AJ162" i="89"/>
  <c r="AJ60" i="89"/>
  <c r="AJ16" i="89"/>
  <c r="AJ21" i="89"/>
  <c r="AJ131" i="89"/>
  <c r="AJ145" i="89"/>
  <c r="AJ94" i="89"/>
  <c r="AI192" i="91"/>
  <c r="X24" i="92" s="1"/>
  <c r="AJ192" i="91"/>
  <c r="Y24" i="92" s="1"/>
  <c r="AJ107" i="91"/>
  <c r="AJ13" i="91"/>
  <c r="AJ180" i="91"/>
  <c r="AJ24" i="91"/>
  <c r="AJ134" i="91"/>
  <c r="AJ83" i="91"/>
  <c r="AJ121" i="91"/>
  <c r="AJ125" i="91"/>
  <c r="AJ85" i="91"/>
  <c r="AJ10" i="91"/>
  <c r="AJ106" i="91"/>
  <c r="AJ22" i="91"/>
  <c r="AJ60" i="91"/>
  <c r="AJ137" i="91"/>
  <c r="AJ29" i="91"/>
  <c r="AJ94" i="91"/>
  <c r="AJ15" i="91"/>
  <c r="AJ53" i="91"/>
  <c r="AJ143" i="91"/>
  <c r="AJ27" i="91"/>
  <c r="AJ172" i="91"/>
  <c r="AJ160" i="91"/>
  <c r="AJ181" i="91"/>
  <c r="AJ63" i="91"/>
  <c r="AJ135" i="91"/>
  <c r="AJ52" i="91"/>
  <c r="AJ72" i="91"/>
  <c r="AJ169" i="91"/>
  <c r="AJ97" i="91"/>
  <c r="AJ33" i="91"/>
  <c r="AJ126" i="91"/>
  <c r="AJ96" i="91"/>
  <c r="AJ166" i="91"/>
  <c r="AJ41" i="91"/>
  <c r="AJ59" i="91"/>
  <c r="AJ49" i="91"/>
  <c r="AJ118" i="91"/>
  <c r="AJ111" i="91"/>
  <c r="AJ123" i="91"/>
  <c r="AJ183" i="91"/>
  <c r="AJ157" i="91"/>
  <c r="AJ99" i="91"/>
  <c r="AJ38" i="91"/>
  <c r="AJ30" i="91"/>
  <c r="AJ65" i="91"/>
  <c r="AJ62" i="91"/>
  <c r="AJ120" i="91"/>
  <c r="AJ76" i="91"/>
  <c r="AJ147" i="91"/>
  <c r="AJ77" i="91"/>
  <c r="AJ124" i="91"/>
  <c r="AJ57" i="91"/>
  <c r="AJ88" i="91"/>
  <c r="AJ178" i="91"/>
  <c r="AJ48" i="91"/>
  <c r="AJ141" i="91"/>
  <c r="AJ18" i="91"/>
  <c r="AJ174" i="91"/>
  <c r="AJ112" i="91"/>
  <c r="AJ190" i="91"/>
  <c r="AJ109" i="91"/>
  <c r="AJ50" i="91"/>
  <c r="AJ114" i="91"/>
  <c r="AJ156" i="91"/>
  <c r="AJ149" i="91"/>
  <c r="AJ36" i="91"/>
  <c r="AJ102" i="91"/>
  <c r="AJ73" i="91"/>
  <c r="AJ146" i="91"/>
  <c r="AJ155" i="91"/>
  <c r="AJ71" i="91"/>
  <c r="AJ25" i="91"/>
  <c r="AJ186" i="91"/>
  <c r="AJ90" i="91"/>
  <c r="AJ66" i="91"/>
  <c r="AJ39" i="91"/>
  <c r="AJ82" i="91"/>
  <c r="AJ144" i="91"/>
  <c r="AJ161" i="91"/>
  <c r="AJ132" i="91"/>
  <c r="AJ16" i="91"/>
  <c r="AJ84" i="91"/>
  <c r="AJ69" i="91"/>
  <c r="AJ150" i="91"/>
  <c r="AJ11" i="91"/>
  <c r="AJ154" i="91"/>
  <c r="AJ23" i="91"/>
  <c r="AJ95" i="91"/>
  <c r="AJ37" i="91"/>
  <c r="AJ162" i="91"/>
  <c r="AJ12" i="91"/>
  <c r="AJ173" i="91"/>
  <c r="AJ54" i="91"/>
  <c r="AJ158" i="91"/>
  <c r="AJ34" i="91"/>
  <c r="AJ58" i="91"/>
  <c r="AJ35" i="91"/>
  <c r="AJ42" i="91"/>
  <c r="AJ28" i="91"/>
  <c r="AJ86" i="91"/>
  <c r="AJ170" i="91"/>
  <c r="AJ74" i="91"/>
  <c r="AJ185" i="91"/>
  <c r="AJ75" i="91"/>
  <c r="AJ46" i="91"/>
  <c r="AJ47" i="91"/>
  <c r="AJ182" i="91"/>
  <c r="AJ133" i="91"/>
  <c r="AJ189" i="91"/>
  <c r="AJ21" i="91"/>
  <c r="AJ100" i="91"/>
  <c r="AJ110" i="91"/>
  <c r="AJ93" i="91"/>
  <c r="AJ153" i="91"/>
  <c r="AJ130" i="91"/>
  <c r="AJ122" i="91"/>
  <c r="AJ61" i="91"/>
  <c r="AJ177" i="91"/>
  <c r="AJ129" i="91"/>
  <c r="AJ70" i="91"/>
  <c r="AJ98" i="91"/>
  <c r="AJ51" i="91"/>
  <c r="AJ184" i="91"/>
  <c r="AJ167" i="91"/>
  <c r="AJ159" i="91"/>
  <c r="AJ26" i="91"/>
  <c r="AJ136" i="91"/>
  <c r="AJ45" i="91"/>
  <c r="AJ113" i="91"/>
  <c r="AJ101" i="91"/>
  <c r="AJ117" i="91"/>
  <c r="AJ105" i="91"/>
  <c r="AJ171" i="91"/>
  <c r="AJ108" i="91"/>
  <c r="AJ168" i="91"/>
  <c r="AJ89" i="91"/>
  <c r="AJ40" i="91"/>
  <c r="AJ142" i="91"/>
  <c r="AJ145" i="91"/>
  <c r="AJ64" i="91"/>
  <c r="AJ9" i="91"/>
  <c r="AJ81" i="91"/>
  <c r="AJ165" i="91"/>
  <c r="AJ148" i="91"/>
  <c r="AJ17" i="91"/>
  <c r="AJ138" i="91"/>
  <c r="AJ14" i="91"/>
  <c r="AJ87" i="91"/>
  <c r="AJ131" i="91"/>
  <c r="AJ119" i="91"/>
  <c r="AJ179" i="91"/>
  <c r="AJ78" i="91"/>
  <c r="X12" i="94"/>
  <c r="X15" i="94"/>
  <c r="X16" i="94"/>
  <c r="AJ190" i="64"/>
  <c r="Y23" i="65" s="1"/>
  <c r="W24" i="90"/>
  <c r="AJ55" i="85"/>
  <c r="Y11" i="86" s="1"/>
  <c r="AJ103" i="93"/>
  <c r="AJ175" i="78"/>
  <c r="Y21" i="79" s="1"/>
  <c r="AJ163" i="87"/>
  <c r="Y20" i="88" s="1"/>
  <c r="W24" i="62"/>
  <c r="AJ115" i="64"/>
  <c r="Y16" i="65" s="1"/>
  <c r="AJ55" i="87"/>
  <c r="Y11" i="88" s="1"/>
  <c r="AJ55" i="80"/>
  <c r="Y11" i="81" s="1"/>
  <c r="AJ79" i="85"/>
  <c r="Y13" i="86" s="1"/>
  <c r="AJ67" i="64"/>
  <c r="Y12" i="65" s="1"/>
  <c r="AJ103" i="78"/>
  <c r="Y15" i="79" s="1"/>
  <c r="AJ43" i="59"/>
  <c r="Y10" i="60" s="1"/>
  <c r="AJ79" i="80"/>
  <c r="Y13" i="81" s="1"/>
  <c r="AJ139" i="93"/>
  <c r="AJ187" i="80"/>
  <c r="Y22" i="81" s="1"/>
  <c r="W24" i="75"/>
  <c r="AJ115" i="85"/>
  <c r="Y16" i="86" s="1"/>
  <c r="W24" i="86"/>
  <c r="AJ67" i="87"/>
  <c r="Y12" i="88" s="1"/>
  <c r="AJ190" i="66"/>
  <c r="Y23" i="67" s="1"/>
  <c r="AJ55" i="66"/>
  <c r="Y11" i="67" s="1"/>
  <c r="AJ91" i="59"/>
  <c r="Y14" i="60" s="1"/>
  <c r="AJ175" i="91"/>
  <c r="Y21" i="92" s="1"/>
  <c r="AJ115" i="74"/>
  <c r="Y16" i="75" s="1"/>
  <c r="AJ115" i="80"/>
  <c r="Y16" i="81" s="1"/>
  <c r="AJ163" i="78"/>
  <c r="Y20" i="79" s="1"/>
  <c r="AJ151" i="66"/>
  <c r="Y19" i="67" s="1"/>
  <c r="AJ139" i="85"/>
  <c r="Y18" i="86" s="1"/>
  <c r="AJ151" i="78"/>
  <c r="Y19" i="79" s="1"/>
  <c r="AJ91" i="93"/>
  <c r="AJ175" i="93"/>
  <c r="AJ193" i="89"/>
  <c r="Y23" i="90" s="1"/>
  <c r="AJ139" i="91"/>
  <c r="Y18" i="92" s="1"/>
  <c r="AJ115" i="59"/>
  <c r="Y16" i="60" s="1"/>
  <c r="AJ190" i="78"/>
  <c r="Y23" i="79" s="1"/>
  <c r="AJ43" i="89"/>
  <c r="Y10" i="90" s="1"/>
  <c r="AJ67" i="85"/>
  <c r="Y12" i="86" s="1"/>
  <c r="AJ19" i="64"/>
  <c r="Y8" i="65" s="1"/>
  <c r="X22" i="94"/>
  <c r="Y13" i="94"/>
  <c r="X23" i="94"/>
  <c r="AI191" i="93"/>
  <c r="AJ191" i="93"/>
  <c r="AJ136" i="93"/>
  <c r="AJ101" i="93"/>
  <c r="AJ135" i="93"/>
  <c r="AJ27" i="93"/>
  <c r="AJ86" i="93"/>
  <c r="AJ13" i="93"/>
  <c r="AJ130" i="93"/>
  <c r="AJ30" i="93"/>
  <c r="AJ62" i="93"/>
  <c r="AJ46" i="93"/>
  <c r="AJ174" i="93"/>
  <c r="AJ16" i="93"/>
  <c r="AJ98" i="93"/>
  <c r="AJ109" i="93"/>
  <c r="AJ133" i="93"/>
  <c r="AJ39" i="93"/>
  <c r="AJ97" i="93"/>
  <c r="AJ34" i="93"/>
  <c r="AJ169" i="93"/>
  <c r="AJ182" i="93"/>
  <c r="AJ143" i="93"/>
  <c r="AJ131" i="93"/>
  <c r="AJ57" i="93"/>
  <c r="AJ112" i="93"/>
  <c r="AJ154" i="93"/>
  <c r="AJ60" i="93"/>
  <c r="AJ36" i="93"/>
  <c r="AJ94" i="93"/>
  <c r="AJ172" i="93"/>
  <c r="AJ64" i="93"/>
  <c r="AJ158" i="93"/>
  <c r="AJ40" i="93"/>
  <c r="AJ100" i="93"/>
  <c r="AJ142" i="93"/>
  <c r="AJ123" i="93"/>
  <c r="AJ162" i="93"/>
  <c r="AJ183" i="93"/>
  <c r="AJ111" i="93"/>
  <c r="AJ49" i="93"/>
  <c r="AJ118" i="93"/>
  <c r="AJ81" i="93"/>
  <c r="AJ148" i="93"/>
  <c r="AJ15" i="93"/>
  <c r="AJ102" i="93"/>
  <c r="AJ132" i="93"/>
  <c r="AJ178" i="93"/>
  <c r="AJ71" i="93"/>
  <c r="AJ108" i="93"/>
  <c r="AJ74" i="93"/>
  <c r="AJ70" i="93"/>
  <c r="AJ155" i="93"/>
  <c r="AJ29" i="93"/>
  <c r="AJ73" i="93"/>
  <c r="AJ42" i="93"/>
  <c r="AJ51" i="93"/>
  <c r="AJ160" i="93"/>
  <c r="AJ157" i="93"/>
  <c r="AJ126" i="93"/>
  <c r="AJ125" i="93"/>
  <c r="AJ53" i="93"/>
  <c r="AJ50" i="93"/>
  <c r="AJ147" i="93"/>
  <c r="AJ171" i="93"/>
  <c r="AJ48" i="93"/>
  <c r="AJ65" i="93"/>
  <c r="AJ120" i="93"/>
  <c r="AJ185" i="93"/>
  <c r="AJ186" i="93"/>
  <c r="AJ18" i="93"/>
  <c r="AJ35" i="93"/>
  <c r="AJ146" i="93"/>
  <c r="AJ144" i="93"/>
  <c r="AJ138" i="93"/>
  <c r="AJ22" i="93"/>
  <c r="AJ122" i="93"/>
  <c r="AJ88" i="93"/>
  <c r="AJ173" i="93"/>
  <c r="AJ119" i="93"/>
  <c r="AJ189" i="93"/>
  <c r="AJ96" i="93"/>
  <c r="AJ33" i="93"/>
  <c r="AJ161" i="93"/>
  <c r="AJ77" i="93"/>
  <c r="AJ150" i="93"/>
  <c r="AJ83" i="93"/>
  <c r="AJ95" i="93"/>
  <c r="AJ63" i="93"/>
  <c r="AJ184" i="93"/>
  <c r="AJ99" i="93"/>
  <c r="AJ52" i="93"/>
  <c r="AJ153" i="93"/>
  <c r="AJ37" i="93"/>
  <c r="AJ25" i="93"/>
  <c r="AJ58" i="93"/>
  <c r="AJ9" i="93"/>
  <c r="AJ82" i="93"/>
  <c r="AJ89" i="93"/>
  <c r="AJ167" i="93"/>
  <c r="AJ113" i="93"/>
  <c r="AJ17" i="93"/>
  <c r="AJ93" i="93"/>
  <c r="AJ85" i="93"/>
  <c r="AJ78" i="93"/>
  <c r="AJ121" i="93"/>
  <c r="AJ45" i="93"/>
  <c r="AJ76" i="93"/>
  <c r="AJ137" i="93"/>
  <c r="AJ72" i="93"/>
  <c r="AJ47" i="93"/>
  <c r="AJ165" i="93"/>
  <c r="AJ141" i="93"/>
  <c r="AJ75" i="93"/>
  <c r="AJ159" i="93"/>
  <c r="AJ26" i="93"/>
  <c r="AJ181" i="93"/>
  <c r="AJ90" i="93"/>
  <c r="AJ105" i="93"/>
  <c r="AJ23" i="93"/>
  <c r="AJ107" i="93"/>
  <c r="AJ11" i="93"/>
  <c r="AJ129" i="93"/>
  <c r="AJ21" i="93"/>
  <c r="AJ177" i="93"/>
  <c r="AJ110" i="93"/>
  <c r="AJ61" i="93"/>
  <c r="AJ14" i="93"/>
  <c r="AJ114" i="93"/>
  <c r="AJ59" i="93"/>
  <c r="AJ54" i="93"/>
  <c r="AJ166" i="93"/>
  <c r="AJ69" i="93"/>
  <c r="AJ168" i="93"/>
  <c r="AJ84" i="93"/>
  <c r="AJ156" i="93"/>
  <c r="AJ145" i="93"/>
  <c r="AJ24" i="93"/>
  <c r="AJ10" i="93"/>
  <c r="AJ179" i="93"/>
  <c r="AJ66" i="93"/>
  <c r="AJ87" i="93"/>
  <c r="AJ149" i="93"/>
  <c r="AJ106" i="93"/>
  <c r="AJ170" i="93"/>
  <c r="AJ134" i="93"/>
  <c r="AJ38" i="93"/>
  <c r="AJ180" i="93"/>
  <c r="AJ41" i="93"/>
  <c r="AJ117" i="93"/>
  <c r="AJ12" i="93"/>
  <c r="AJ124" i="93"/>
  <c r="AJ28" i="93"/>
  <c r="X9" i="94"/>
  <c r="AJ191" i="80"/>
  <c r="Y24" i="81" s="1"/>
  <c r="AI191" i="80"/>
  <c r="X24" i="81" s="1"/>
  <c r="AJ46" i="80"/>
  <c r="AJ70" i="80"/>
  <c r="AJ10" i="80"/>
  <c r="AJ58" i="80"/>
  <c r="AJ106" i="80"/>
  <c r="AJ146" i="80"/>
  <c r="AJ136" i="80"/>
  <c r="AJ34" i="80"/>
  <c r="AJ82" i="80"/>
  <c r="AJ130" i="80"/>
  <c r="AJ170" i="80"/>
  <c r="AJ114" i="80"/>
  <c r="AJ96" i="80"/>
  <c r="AJ168" i="80"/>
  <c r="AJ36" i="80"/>
  <c r="AJ52" i="80"/>
  <c r="AJ84" i="80"/>
  <c r="AJ100" i="80"/>
  <c r="AJ132" i="80"/>
  <c r="AJ167" i="80"/>
  <c r="AJ159" i="80"/>
  <c r="AJ54" i="80"/>
  <c r="AJ102" i="80"/>
  <c r="AJ158" i="80"/>
  <c r="AJ27" i="80"/>
  <c r="AJ75" i="80"/>
  <c r="AJ123" i="80"/>
  <c r="AJ179" i="80"/>
  <c r="AJ88" i="80"/>
  <c r="AJ14" i="80"/>
  <c r="AJ62" i="80"/>
  <c r="AJ110" i="80"/>
  <c r="AJ150" i="80"/>
  <c r="AJ51" i="80"/>
  <c r="AJ99" i="80"/>
  <c r="AJ155" i="80"/>
  <c r="AJ112" i="80"/>
  <c r="AJ42" i="80"/>
  <c r="AJ138" i="80"/>
  <c r="AJ94" i="80"/>
  <c r="AJ22" i="80"/>
  <c r="AJ118" i="80"/>
  <c r="AJ26" i="80"/>
  <c r="AJ74" i="80"/>
  <c r="AJ122" i="80"/>
  <c r="AJ178" i="80"/>
  <c r="AJ40" i="80"/>
  <c r="AJ160" i="80"/>
  <c r="AJ50" i="80"/>
  <c r="AJ98" i="80"/>
  <c r="AJ154" i="80"/>
  <c r="AJ64" i="80"/>
  <c r="AJ72" i="80"/>
  <c r="AJ18" i="80"/>
  <c r="AJ66" i="80"/>
  <c r="AJ186" i="80"/>
  <c r="AJ47" i="80"/>
  <c r="AJ95" i="80"/>
  <c r="AJ156" i="80"/>
  <c r="AJ172" i="80"/>
  <c r="AJ39" i="80"/>
  <c r="AJ87" i="80"/>
  <c r="AJ135" i="80"/>
  <c r="AJ38" i="80"/>
  <c r="AJ86" i="80"/>
  <c r="AJ134" i="80"/>
  <c r="AJ174" i="80"/>
  <c r="AJ11" i="80"/>
  <c r="AJ59" i="80"/>
  <c r="AJ107" i="80"/>
  <c r="AJ147" i="80"/>
  <c r="AJ30" i="80"/>
  <c r="AJ78" i="80"/>
  <c r="AJ126" i="80"/>
  <c r="AJ182" i="80"/>
  <c r="AJ35" i="80"/>
  <c r="AJ83" i="80"/>
  <c r="AJ131" i="80"/>
  <c r="AJ171" i="80"/>
  <c r="AJ16" i="80"/>
  <c r="AJ184" i="80"/>
  <c r="AJ90" i="80"/>
  <c r="AJ162" i="80"/>
  <c r="AJ120" i="80"/>
  <c r="AJ111" i="80"/>
  <c r="AJ60" i="80"/>
  <c r="AJ76" i="80"/>
  <c r="AJ148" i="80"/>
  <c r="AJ24" i="80"/>
  <c r="AJ63" i="80"/>
  <c r="AJ23" i="80"/>
  <c r="AJ108" i="80"/>
  <c r="AJ124" i="80"/>
  <c r="AJ180" i="80"/>
  <c r="AJ144" i="80"/>
  <c r="AJ48" i="80"/>
  <c r="AJ15" i="80"/>
  <c r="AJ183" i="80"/>
  <c r="AJ71" i="80"/>
  <c r="AJ143" i="80"/>
  <c r="AJ12" i="80"/>
  <c r="AJ28" i="80"/>
  <c r="AJ119" i="80"/>
  <c r="AJ105" i="80"/>
  <c r="AJ9" i="80"/>
  <c r="AJ117" i="80"/>
  <c r="AJ189" i="80"/>
  <c r="AJ157" i="80"/>
  <c r="AJ113" i="80"/>
  <c r="AJ65" i="80"/>
  <c r="AJ17" i="80"/>
  <c r="AJ185" i="80"/>
  <c r="AJ133" i="80"/>
  <c r="AJ85" i="80"/>
  <c r="AJ37" i="80"/>
  <c r="AJ13" i="80"/>
  <c r="AJ93" i="80"/>
  <c r="AJ181" i="80"/>
  <c r="AJ137" i="80"/>
  <c r="AJ89" i="80"/>
  <c r="AJ41" i="80"/>
  <c r="AJ161" i="80"/>
  <c r="AJ109" i="80"/>
  <c r="AJ61" i="80"/>
  <c r="AJ121" i="80"/>
  <c r="AJ25" i="80"/>
  <c r="AJ169" i="80"/>
  <c r="AJ77" i="80"/>
  <c r="AJ153" i="80"/>
  <c r="AJ81" i="80"/>
  <c r="AJ69" i="80"/>
  <c r="AJ165" i="80"/>
  <c r="AJ177" i="80"/>
  <c r="AJ142" i="80"/>
  <c r="AJ149" i="80"/>
  <c r="AJ97" i="80"/>
  <c r="AJ49" i="80"/>
  <c r="AJ145" i="80"/>
  <c r="AJ101" i="80"/>
  <c r="AJ53" i="80"/>
  <c r="AJ57" i="80"/>
  <c r="AJ21" i="80"/>
  <c r="AJ141" i="80"/>
  <c r="AJ166" i="80"/>
  <c r="AJ33" i="80"/>
  <c r="AJ45" i="80"/>
  <c r="AJ173" i="80"/>
  <c r="AJ73" i="80"/>
  <c r="AJ125" i="80"/>
  <c r="AJ29" i="80"/>
  <c r="AJ129" i="80"/>
  <c r="AJ191" i="66"/>
  <c r="Y24" i="67" s="1"/>
  <c r="AI191" i="66"/>
  <c r="X24" i="67" s="1"/>
  <c r="AJ14" i="66"/>
  <c r="AJ58" i="66"/>
  <c r="AJ66" i="66"/>
  <c r="AJ110" i="66"/>
  <c r="AJ178" i="66"/>
  <c r="AJ186" i="66"/>
  <c r="AJ34" i="66"/>
  <c r="AJ42" i="66"/>
  <c r="AJ86" i="66"/>
  <c r="AJ130" i="66"/>
  <c r="AJ138" i="66"/>
  <c r="AJ158" i="66"/>
  <c r="AJ24" i="66"/>
  <c r="AJ51" i="66"/>
  <c r="AJ120" i="66"/>
  <c r="AJ144" i="66"/>
  <c r="AJ171" i="66"/>
  <c r="AJ23" i="66"/>
  <c r="AJ71" i="66"/>
  <c r="AJ119" i="66"/>
  <c r="AJ148" i="66"/>
  <c r="AJ180" i="66"/>
  <c r="AJ27" i="66"/>
  <c r="AJ96" i="66"/>
  <c r="AJ123" i="66"/>
  <c r="AJ168" i="66"/>
  <c r="AJ47" i="66"/>
  <c r="AJ95" i="66"/>
  <c r="AJ156" i="66"/>
  <c r="AJ172" i="66"/>
  <c r="AJ22" i="66"/>
  <c r="AJ30" i="66"/>
  <c r="AJ74" i="66"/>
  <c r="AJ118" i="66"/>
  <c r="AJ126" i="66"/>
  <c r="AJ146" i="66"/>
  <c r="AJ46" i="66"/>
  <c r="AJ54" i="66"/>
  <c r="AJ98" i="66"/>
  <c r="AJ166" i="66"/>
  <c r="AJ174" i="66"/>
  <c r="AJ40" i="66"/>
  <c r="AJ83" i="66"/>
  <c r="AJ136" i="66"/>
  <c r="AJ160" i="66"/>
  <c r="AJ39" i="66"/>
  <c r="AJ87" i="66"/>
  <c r="AJ135" i="66"/>
  <c r="AJ16" i="66"/>
  <c r="AJ59" i="66"/>
  <c r="AJ112" i="66"/>
  <c r="AJ184" i="66"/>
  <c r="AJ15" i="66"/>
  <c r="AJ63" i="66"/>
  <c r="AJ111" i="66"/>
  <c r="AJ10" i="66"/>
  <c r="AJ18" i="66"/>
  <c r="AJ62" i="66"/>
  <c r="AJ106" i="66"/>
  <c r="AJ114" i="66"/>
  <c r="AJ182" i="66"/>
  <c r="AJ38" i="66"/>
  <c r="AJ82" i="66"/>
  <c r="AJ90" i="66"/>
  <c r="AJ134" i="66"/>
  <c r="AJ154" i="66"/>
  <c r="AJ162" i="66"/>
  <c r="AJ72" i="66"/>
  <c r="AJ99" i="66"/>
  <c r="AJ12" i="66"/>
  <c r="AJ28" i="66"/>
  <c r="AJ60" i="66"/>
  <c r="AJ76" i="66"/>
  <c r="AJ108" i="66"/>
  <c r="AJ124" i="66"/>
  <c r="AJ143" i="66"/>
  <c r="AJ48" i="66"/>
  <c r="AJ75" i="66"/>
  <c r="AJ147" i="66"/>
  <c r="AJ36" i="66"/>
  <c r="AJ52" i="66"/>
  <c r="AJ84" i="66"/>
  <c r="AJ100" i="66"/>
  <c r="AJ132" i="66"/>
  <c r="AJ167" i="66"/>
  <c r="AJ26" i="66"/>
  <c r="AJ70" i="66"/>
  <c r="AJ78" i="66"/>
  <c r="AJ122" i="66"/>
  <c r="AJ142" i="66"/>
  <c r="AJ150" i="66"/>
  <c r="AJ50" i="66"/>
  <c r="AJ94" i="66"/>
  <c r="AJ102" i="66"/>
  <c r="AJ170" i="66"/>
  <c r="AJ35" i="66"/>
  <c r="AJ88" i="66"/>
  <c r="AJ131" i="66"/>
  <c r="AJ155" i="66"/>
  <c r="AJ159" i="66"/>
  <c r="AJ11" i="66"/>
  <c r="AJ64" i="66"/>
  <c r="AJ107" i="66"/>
  <c r="AJ179" i="66"/>
  <c r="AJ183" i="66"/>
  <c r="AJ169" i="66"/>
  <c r="AJ77" i="66"/>
  <c r="AJ29" i="66"/>
  <c r="AJ81" i="66"/>
  <c r="AJ105" i="66"/>
  <c r="AJ141" i="66"/>
  <c r="AJ117" i="66"/>
  <c r="AJ21" i="66"/>
  <c r="AJ53" i="66"/>
  <c r="AJ185" i="66"/>
  <c r="AJ85" i="66"/>
  <c r="AJ149" i="66"/>
  <c r="AJ165" i="66"/>
  <c r="AJ157" i="66"/>
  <c r="AJ65" i="66"/>
  <c r="AJ45" i="66"/>
  <c r="AJ33" i="66"/>
  <c r="AJ145" i="66"/>
  <c r="AJ57" i="66"/>
  <c r="AJ161" i="66"/>
  <c r="AJ109" i="66"/>
  <c r="AJ61" i="66"/>
  <c r="AJ13" i="66"/>
  <c r="AJ173" i="66"/>
  <c r="AJ121" i="66"/>
  <c r="AJ73" i="66"/>
  <c r="AJ25" i="66"/>
  <c r="AJ177" i="66"/>
  <c r="AJ181" i="66"/>
  <c r="AJ137" i="66"/>
  <c r="AJ89" i="66"/>
  <c r="AJ41" i="66"/>
  <c r="AJ93" i="66"/>
  <c r="AJ125" i="66"/>
  <c r="AJ9" i="66"/>
  <c r="AJ153" i="66"/>
  <c r="AJ69" i="66"/>
  <c r="AJ129" i="66"/>
  <c r="AJ101" i="66"/>
  <c r="AJ133" i="66"/>
  <c r="AJ37" i="66"/>
  <c r="AJ97" i="66"/>
  <c r="AJ49" i="66"/>
  <c r="AJ113" i="66"/>
  <c r="AJ17" i="66"/>
  <c r="AJ189" i="66"/>
  <c r="AI191" i="87"/>
  <c r="X24" i="88" s="1"/>
  <c r="AJ191" i="87"/>
  <c r="Y24" i="88" s="1"/>
  <c r="AJ46" i="87"/>
  <c r="AJ144" i="87"/>
  <c r="AJ36" i="87"/>
  <c r="AJ87" i="87"/>
  <c r="AJ50" i="87"/>
  <c r="AJ136" i="87"/>
  <c r="AJ98" i="87"/>
  <c r="AJ97" i="87"/>
  <c r="AJ108" i="87"/>
  <c r="AJ171" i="87"/>
  <c r="AJ38" i="87"/>
  <c r="AJ85" i="87"/>
  <c r="AJ172" i="87"/>
  <c r="AJ47" i="87"/>
  <c r="AJ89" i="87"/>
  <c r="AJ132" i="87"/>
  <c r="AJ122" i="87"/>
  <c r="AJ131" i="87"/>
  <c r="AJ167" i="87"/>
  <c r="AJ29" i="87"/>
  <c r="AJ15" i="87"/>
  <c r="AJ181" i="87"/>
  <c r="AJ88" i="87"/>
  <c r="AJ154" i="87"/>
  <c r="AJ54" i="87"/>
  <c r="AJ40" i="87"/>
  <c r="AJ94" i="87"/>
  <c r="AJ51" i="87"/>
  <c r="AJ137" i="87"/>
  <c r="AJ53" i="87"/>
  <c r="AJ107" i="87"/>
  <c r="AJ178" i="87"/>
  <c r="AJ77" i="87"/>
  <c r="AJ78" i="87"/>
  <c r="AJ184" i="87"/>
  <c r="AJ52" i="87"/>
  <c r="AJ99" i="87"/>
  <c r="AJ121" i="87"/>
  <c r="AJ156" i="87"/>
  <c r="AJ63" i="87"/>
  <c r="AJ64" i="87"/>
  <c r="AJ95" i="87"/>
  <c r="AJ73" i="87"/>
  <c r="AJ161" i="87"/>
  <c r="AJ26" i="87"/>
  <c r="AJ84" i="87"/>
  <c r="AJ12" i="87"/>
  <c r="AJ185" i="87"/>
  <c r="AJ25" i="87"/>
  <c r="AJ148" i="87"/>
  <c r="AJ48" i="87"/>
  <c r="AJ37" i="87"/>
  <c r="AJ130" i="87"/>
  <c r="AJ186" i="87"/>
  <c r="AJ41" i="87"/>
  <c r="AJ70" i="87"/>
  <c r="AJ162" i="87"/>
  <c r="AJ141" i="87"/>
  <c r="AJ125" i="87"/>
  <c r="AJ102" i="87"/>
  <c r="AJ42" i="87"/>
  <c r="AJ142" i="87"/>
  <c r="AJ158" i="87"/>
  <c r="AJ166" i="87"/>
  <c r="AJ123" i="87"/>
  <c r="AJ76" i="87"/>
  <c r="AJ27" i="87"/>
  <c r="AJ138" i="87"/>
  <c r="AJ81" i="87"/>
  <c r="AJ147" i="87"/>
  <c r="AJ143" i="87"/>
  <c r="AJ177" i="87"/>
  <c r="AJ49" i="87"/>
  <c r="AJ182" i="87"/>
  <c r="AJ114" i="87"/>
  <c r="AJ35" i="87"/>
  <c r="AJ155" i="87"/>
  <c r="AJ11" i="87"/>
  <c r="AJ105" i="87"/>
  <c r="AJ58" i="87"/>
  <c r="AJ24" i="87"/>
  <c r="AJ112" i="87"/>
  <c r="AJ168" i="87"/>
  <c r="AJ21" i="87"/>
  <c r="AJ180" i="87"/>
  <c r="AJ62" i="87"/>
  <c r="AJ160" i="87"/>
  <c r="AJ159" i="87"/>
  <c r="AJ150" i="87"/>
  <c r="AJ34" i="87"/>
  <c r="AJ146" i="87"/>
  <c r="AJ170" i="87"/>
  <c r="AJ65" i="87"/>
  <c r="AJ60" i="87"/>
  <c r="AJ135" i="87"/>
  <c r="AJ33" i="87"/>
  <c r="AJ57" i="87"/>
  <c r="AJ145" i="87"/>
  <c r="AJ30" i="87"/>
  <c r="AJ16" i="87"/>
  <c r="AJ74" i="87"/>
  <c r="AJ110" i="87"/>
  <c r="AJ61" i="87"/>
  <c r="AJ14" i="87"/>
  <c r="AJ45" i="87"/>
  <c r="AJ134" i="87"/>
  <c r="AJ100" i="87"/>
  <c r="AJ17" i="87"/>
  <c r="AJ96" i="87"/>
  <c r="AJ119" i="87"/>
  <c r="AJ106" i="87"/>
  <c r="AJ157" i="87"/>
  <c r="AJ90" i="87"/>
  <c r="AJ117" i="87"/>
  <c r="AJ124" i="87"/>
  <c r="AJ75" i="87"/>
  <c r="AJ28" i="87"/>
  <c r="AJ179" i="87"/>
  <c r="AJ39" i="87"/>
  <c r="AJ111" i="87"/>
  <c r="AJ174" i="87"/>
  <c r="AJ93" i="87"/>
  <c r="AJ118" i="87"/>
  <c r="AJ183" i="87"/>
  <c r="AJ113" i="87"/>
  <c r="AJ66" i="87"/>
  <c r="AJ120" i="87"/>
  <c r="AJ71" i="87"/>
  <c r="AJ22" i="87"/>
  <c r="AJ189" i="87"/>
  <c r="AJ82" i="87"/>
  <c r="AJ165" i="87"/>
  <c r="AJ109" i="87"/>
  <c r="AJ101" i="87"/>
  <c r="AJ173" i="87"/>
  <c r="AJ13" i="87"/>
  <c r="AJ86" i="87"/>
  <c r="AJ10" i="87"/>
  <c r="AJ133" i="87"/>
  <c r="AJ153" i="87"/>
  <c r="AJ72" i="87"/>
  <c r="AJ23" i="87"/>
  <c r="AJ18" i="87"/>
  <c r="AJ126" i="87"/>
  <c r="AJ59" i="87"/>
  <c r="AJ129" i="87"/>
  <c r="AJ169" i="87"/>
  <c r="AJ83" i="87"/>
  <c r="AJ9" i="87"/>
  <c r="AJ69" i="87"/>
  <c r="AJ149" i="87"/>
  <c r="AI191" i="59"/>
  <c r="X24" i="60" s="1"/>
  <c r="AJ191" i="59"/>
  <c r="Y24" i="60" s="1"/>
  <c r="AJ69" i="59"/>
  <c r="AJ75" i="59"/>
  <c r="AJ145" i="59"/>
  <c r="AJ149" i="59"/>
  <c r="AJ97" i="59"/>
  <c r="AJ101" i="59"/>
  <c r="AJ11" i="59"/>
  <c r="AJ15" i="59"/>
  <c r="AJ59" i="59"/>
  <c r="AJ63" i="59"/>
  <c r="AJ107" i="59"/>
  <c r="AJ111" i="59"/>
  <c r="AJ179" i="59"/>
  <c r="AJ183" i="59"/>
  <c r="AJ35" i="59"/>
  <c r="AJ39" i="59"/>
  <c r="AJ83" i="59"/>
  <c r="AJ87" i="59"/>
  <c r="AJ131" i="59"/>
  <c r="AJ135" i="59"/>
  <c r="AJ155" i="59"/>
  <c r="AJ159" i="59"/>
  <c r="AJ18" i="59"/>
  <c r="AJ52" i="59"/>
  <c r="AJ66" i="59"/>
  <c r="AJ100" i="59"/>
  <c r="AJ114" i="59"/>
  <c r="AJ34" i="59"/>
  <c r="AJ48" i="59"/>
  <c r="AJ82" i="59"/>
  <c r="AJ96" i="59"/>
  <c r="AJ130" i="59"/>
  <c r="AJ21" i="59"/>
  <c r="AJ27" i="59"/>
  <c r="AJ121" i="59"/>
  <c r="AJ125" i="59"/>
  <c r="AJ189" i="59"/>
  <c r="AJ49" i="59"/>
  <c r="AJ53" i="59"/>
  <c r="AJ165" i="59"/>
  <c r="AJ171" i="59"/>
  <c r="AJ144" i="59"/>
  <c r="AJ178" i="59"/>
  <c r="AJ14" i="59"/>
  <c r="AJ62" i="59"/>
  <c r="AJ110" i="59"/>
  <c r="AJ154" i="59"/>
  <c r="AJ168" i="59"/>
  <c r="AJ73" i="59"/>
  <c r="AJ77" i="59"/>
  <c r="AJ141" i="59"/>
  <c r="AJ147" i="59"/>
  <c r="AJ93" i="59"/>
  <c r="AJ99" i="59"/>
  <c r="AJ13" i="59"/>
  <c r="AJ17" i="59"/>
  <c r="AJ61" i="59"/>
  <c r="AJ65" i="59"/>
  <c r="AJ109" i="59"/>
  <c r="AJ113" i="59"/>
  <c r="AJ181" i="59"/>
  <c r="AJ185" i="59"/>
  <c r="AJ37" i="59"/>
  <c r="AJ41" i="59"/>
  <c r="AJ85" i="59"/>
  <c r="AJ89" i="59"/>
  <c r="AJ133" i="59"/>
  <c r="AJ137" i="59"/>
  <c r="AJ157" i="59"/>
  <c r="AJ161" i="59"/>
  <c r="AJ10" i="59"/>
  <c r="AJ24" i="59"/>
  <c r="AJ58" i="59"/>
  <c r="AJ72" i="59"/>
  <c r="AJ106" i="59"/>
  <c r="AJ120" i="59"/>
  <c r="AJ158" i="59"/>
  <c r="AJ28" i="59"/>
  <c r="AJ42" i="59"/>
  <c r="AJ76" i="59"/>
  <c r="AJ90" i="59"/>
  <c r="AJ124" i="59"/>
  <c r="AJ138" i="59"/>
  <c r="AJ182" i="59"/>
  <c r="AJ25" i="59"/>
  <c r="AJ29" i="59"/>
  <c r="AJ117" i="59"/>
  <c r="AJ123" i="59"/>
  <c r="AJ45" i="59"/>
  <c r="AJ51" i="59"/>
  <c r="AJ169" i="59"/>
  <c r="AJ173" i="59"/>
  <c r="AJ38" i="59"/>
  <c r="AJ86" i="59"/>
  <c r="AJ134" i="59"/>
  <c r="AJ172" i="59"/>
  <c r="AJ186" i="59"/>
  <c r="AJ148" i="59"/>
  <c r="AJ162" i="59"/>
  <c r="AJ119" i="59"/>
  <c r="AJ23" i="59"/>
  <c r="AJ174" i="59"/>
  <c r="AJ94" i="59"/>
  <c r="AJ105" i="59"/>
  <c r="AJ95" i="59"/>
  <c r="AJ150" i="59"/>
  <c r="AJ78" i="59"/>
  <c r="AJ129" i="59"/>
  <c r="AJ190" i="59"/>
  <c r="Y23" i="60" s="1"/>
  <c r="AJ54" i="59"/>
  <c r="AJ153" i="59"/>
  <c r="AJ9" i="59"/>
  <c r="AJ47" i="59"/>
  <c r="AJ36" i="59"/>
  <c r="AJ175" i="59"/>
  <c r="Y21" i="60" s="1"/>
  <c r="AJ132" i="59"/>
  <c r="AJ146" i="59"/>
  <c r="AJ60" i="59"/>
  <c r="AJ142" i="59"/>
  <c r="AJ70" i="59"/>
  <c r="AJ16" i="59"/>
  <c r="AJ108" i="59"/>
  <c r="AJ143" i="59"/>
  <c r="AJ122" i="59"/>
  <c r="AJ46" i="59"/>
  <c r="AJ79" i="59"/>
  <c r="Y13" i="60" s="1"/>
  <c r="AJ156" i="59"/>
  <c r="AJ84" i="59"/>
  <c r="AJ170" i="59"/>
  <c r="AJ98" i="59"/>
  <c r="AJ22" i="59"/>
  <c r="AJ57" i="59"/>
  <c r="AJ180" i="59"/>
  <c r="AJ102" i="59"/>
  <c r="AJ26" i="59"/>
  <c r="AJ184" i="59"/>
  <c r="AJ112" i="59"/>
  <c r="AJ30" i="59"/>
  <c r="AJ160" i="59"/>
  <c r="AJ74" i="59"/>
  <c r="AJ166" i="59"/>
  <c r="AJ88" i="59"/>
  <c r="AJ12" i="59"/>
  <c r="AJ81" i="59"/>
  <c r="AJ177" i="59"/>
  <c r="AJ71" i="59"/>
  <c r="AJ136" i="59"/>
  <c r="AJ118" i="59"/>
  <c r="AJ33" i="59"/>
  <c r="AJ151" i="59"/>
  <c r="Y19" i="60" s="1"/>
  <c r="AJ126" i="59"/>
  <c r="AJ50" i="59"/>
  <c r="AJ64" i="59"/>
  <c r="AJ40" i="59"/>
  <c r="AJ167" i="59"/>
  <c r="AI191" i="74"/>
  <c r="X24" i="75" s="1"/>
  <c r="AJ191" i="74"/>
  <c r="Y24" i="75" s="1"/>
  <c r="AJ99" i="74"/>
  <c r="AJ154" i="74"/>
  <c r="AJ183" i="74"/>
  <c r="AJ90" i="74"/>
  <c r="AJ75" i="74"/>
  <c r="AJ147" i="74"/>
  <c r="AJ10" i="74"/>
  <c r="AJ39" i="74"/>
  <c r="AJ76" i="74"/>
  <c r="AJ106" i="74"/>
  <c r="AJ135" i="74"/>
  <c r="AJ25" i="74"/>
  <c r="AJ114" i="74"/>
  <c r="AJ186" i="74"/>
  <c r="AJ11" i="74"/>
  <c r="AJ59" i="74"/>
  <c r="AJ86" i="74"/>
  <c r="AJ101" i="74"/>
  <c r="AJ117" i="74"/>
  <c r="AJ134" i="74"/>
  <c r="AJ179" i="74"/>
  <c r="AJ35" i="74"/>
  <c r="AJ72" i="74"/>
  <c r="AJ155" i="74"/>
  <c r="AJ37" i="74"/>
  <c r="AJ133" i="74"/>
  <c r="AJ61" i="74"/>
  <c r="AJ41" i="74"/>
  <c r="AJ137" i="74"/>
  <c r="AJ15" i="74"/>
  <c r="AJ52" i="74"/>
  <c r="AJ82" i="74"/>
  <c r="AJ111" i="74"/>
  <c r="AJ49" i="74"/>
  <c r="AJ138" i="74"/>
  <c r="AJ169" i="74"/>
  <c r="AJ17" i="74"/>
  <c r="AJ113" i="74"/>
  <c r="AJ159" i="74"/>
  <c r="AJ73" i="74"/>
  <c r="AJ145" i="74"/>
  <c r="AJ181" i="74"/>
  <c r="AJ51" i="74"/>
  <c r="AJ171" i="74"/>
  <c r="AJ172" i="74"/>
  <c r="AJ97" i="74"/>
  <c r="AJ27" i="74"/>
  <c r="AJ123" i="74"/>
  <c r="AJ28" i="74"/>
  <c r="AJ58" i="74"/>
  <c r="AJ87" i="74"/>
  <c r="AJ124" i="74"/>
  <c r="AJ18" i="74"/>
  <c r="AJ121" i="74"/>
  <c r="AJ21" i="74"/>
  <c r="AJ96" i="74"/>
  <c r="AJ141" i="74"/>
  <c r="AJ45" i="74"/>
  <c r="AJ62" i="74"/>
  <c r="AJ77" i="74"/>
  <c r="AJ131" i="74"/>
  <c r="AJ165" i="74"/>
  <c r="AJ182" i="74"/>
  <c r="AJ85" i="74"/>
  <c r="AJ157" i="74"/>
  <c r="AJ13" i="74"/>
  <c r="AJ109" i="74"/>
  <c r="AJ89" i="74"/>
  <c r="AJ161" i="74"/>
  <c r="AJ34" i="74"/>
  <c r="AJ63" i="74"/>
  <c r="AJ100" i="74"/>
  <c r="AJ130" i="74"/>
  <c r="AJ42" i="74"/>
  <c r="AJ162" i="74"/>
  <c r="AJ65" i="74"/>
  <c r="AJ185" i="74"/>
  <c r="AJ148" i="74"/>
  <c r="AJ178" i="74"/>
  <c r="AJ66" i="74"/>
  <c r="AJ158" i="74"/>
  <c r="AJ173" i="74"/>
  <c r="AJ24" i="74"/>
  <c r="AJ149" i="74"/>
  <c r="AJ38" i="74"/>
  <c r="AJ53" i="74"/>
  <c r="AJ189" i="74"/>
  <c r="AJ93" i="74"/>
  <c r="AJ110" i="74"/>
  <c r="AJ125" i="74"/>
  <c r="AJ69" i="74"/>
  <c r="AJ168" i="74"/>
  <c r="AJ14" i="74"/>
  <c r="AJ29" i="74"/>
  <c r="AJ144" i="74"/>
  <c r="AJ120" i="74"/>
  <c r="AJ107" i="74"/>
  <c r="AJ83" i="74"/>
  <c r="AJ48" i="74"/>
  <c r="AJ70" i="74"/>
  <c r="AJ108" i="74"/>
  <c r="AJ40" i="74"/>
  <c r="AJ156" i="74"/>
  <c r="AJ84" i="74"/>
  <c r="AJ81" i="74"/>
  <c r="AJ47" i="74"/>
  <c r="AJ170" i="74"/>
  <c r="AJ98" i="74"/>
  <c r="AJ22" i="74"/>
  <c r="AJ71" i="74"/>
  <c r="AJ166" i="74"/>
  <c r="AJ88" i="74"/>
  <c r="AJ12" i="74"/>
  <c r="AJ177" i="74"/>
  <c r="AJ119" i="74"/>
  <c r="AJ55" i="74"/>
  <c r="Y11" i="75" s="1"/>
  <c r="AJ50" i="74"/>
  <c r="AJ64" i="74"/>
  <c r="AJ122" i="74"/>
  <c r="AJ46" i="74"/>
  <c r="AJ23" i="74"/>
  <c r="AJ184" i="74"/>
  <c r="AJ16" i="74"/>
  <c r="AJ174" i="74"/>
  <c r="AJ9" i="74"/>
  <c r="AJ129" i="74"/>
  <c r="AJ118" i="74"/>
  <c r="AJ36" i="74"/>
  <c r="AJ142" i="74"/>
  <c r="AJ30" i="74"/>
  <c r="AJ136" i="74"/>
  <c r="AJ54" i="74"/>
  <c r="AJ146" i="74"/>
  <c r="AJ60" i="74"/>
  <c r="AJ95" i="74"/>
  <c r="AJ143" i="74"/>
  <c r="AJ150" i="74"/>
  <c r="AJ78" i="74"/>
  <c r="AJ57" i="74"/>
  <c r="AJ153" i="74"/>
  <c r="AJ105" i="74"/>
  <c r="AJ112" i="74"/>
  <c r="AJ160" i="74"/>
  <c r="AJ74" i="74"/>
  <c r="AJ126" i="74"/>
  <c r="AJ132" i="74"/>
  <c r="AJ33" i="74"/>
  <c r="AJ94" i="74"/>
  <c r="AJ180" i="74"/>
  <c r="AJ102" i="74"/>
  <c r="AJ26" i="74"/>
  <c r="AJ167" i="74"/>
  <c r="AJ191" i="61"/>
  <c r="Y24" i="62" s="1"/>
  <c r="AI191" i="61"/>
  <c r="X24" i="62" s="1"/>
  <c r="AJ22" i="61"/>
  <c r="AJ26" i="61"/>
  <c r="AJ30" i="61"/>
  <c r="AJ72" i="61"/>
  <c r="AJ76" i="61"/>
  <c r="AJ118" i="61"/>
  <c r="AJ122" i="61"/>
  <c r="AJ126" i="61"/>
  <c r="AJ144" i="61"/>
  <c r="AJ148" i="61"/>
  <c r="AJ46" i="61"/>
  <c r="AJ50" i="61"/>
  <c r="AJ54" i="61"/>
  <c r="AJ96" i="61"/>
  <c r="AJ100" i="61"/>
  <c r="AJ166" i="61"/>
  <c r="AJ170" i="61"/>
  <c r="AJ174" i="61"/>
  <c r="AJ34" i="61"/>
  <c r="AJ38" i="61"/>
  <c r="AJ42" i="61"/>
  <c r="AJ84" i="61"/>
  <c r="AJ88" i="61"/>
  <c r="AJ130" i="61"/>
  <c r="AJ134" i="61"/>
  <c r="AJ138" i="61"/>
  <c r="AJ156" i="61"/>
  <c r="AJ160" i="61"/>
  <c r="AJ10" i="61"/>
  <c r="AJ14" i="61"/>
  <c r="AJ18" i="61"/>
  <c r="AJ60" i="61"/>
  <c r="AJ64" i="61"/>
  <c r="AJ106" i="61"/>
  <c r="AJ110" i="61"/>
  <c r="AJ114" i="61"/>
  <c r="AJ180" i="61"/>
  <c r="AJ184" i="61"/>
  <c r="AJ15" i="61"/>
  <c r="AJ39" i="61"/>
  <c r="AJ63" i="61"/>
  <c r="AJ87" i="61"/>
  <c r="AJ111" i="61"/>
  <c r="AJ135" i="61"/>
  <c r="AJ155" i="61"/>
  <c r="AJ179" i="61"/>
  <c r="AJ27" i="61"/>
  <c r="AJ51" i="61"/>
  <c r="AJ75" i="61"/>
  <c r="AJ99" i="61"/>
  <c r="AJ123" i="61"/>
  <c r="AJ143" i="61"/>
  <c r="AJ167" i="61"/>
  <c r="AJ24" i="61"/>
  <c r="AJ28" i="61"/>
  <c r="AJ70" i="61"/>
  <c r="AJ74" i="61"/>
  <c r="AJ78" i="61"/>
  <c r="AJ120" i="61"/>
  <c r="AJ124" i="61"/>
  <c r="AJ142" i="61"/>
  <c r="AJ146" i="61"/>
  <c r="AJ150" i="61"/>
  <c r="AJ48" i="61"/>
  <c r="AJ52" i="61"/>
  <c r="AJ94" i="61"/>
  <c r="AJ98" i="61"/>
  <c r="AJ102" i="61"/>
  <c r="AJ168" i="61"/>
  <c r="AJ172" i="61"/>
  <c r="AJ36" i="61"/>
  <c r="AJ40" i="61"/>
  <c r="AJ82" i="61"/>
  <c r="AJ86" i="61"/>
  <c r="AJ90" i="61"/>
  <c r="AJ132" i="61"/>
  <c r="AJ136" i="61"/>
  <c r="AJ154" i="61"/>
  <c r="AJ158" i="61"/>
  <c r="AJ162" i="61"/>
  <c r="AJ12" i="61"/>
  <c r="AJ16" i="61"/>
  <c r="AJ58" i="61"/>
  <c r="AJ62" i="61"/>
  <c r="AJ66" i="61"/>
  <c r="AJ108" i="61"/>
  <c r="AJ112" i="61"/>
  <c r="AJ178" i="61"/>
  <c r="AJ182" i="61"/>
  <c r="AJ186" i="61"/>
  <c r="AJ23" i="61"/>
  <c r="AJ47" i="61"/>
  <c r="AJ71" i="61"/>
  <c r="AJ95" i="61"/>
  <c r="AJ119" i="61"/>
  <c r="AJ147" i="61"/>
  <c r="AJ171" i="61"/>
  <c r="AJ11" i="61"/>
  <c r="AJ35" i="61"/>
  <c r="AJ59" i="61"/>
  <c r="AJ83" i="61"/>
  <c r="AJ107" i="61"/>
  <c r="AJ131" i="61"/>
  <c r="AJ159" i="61"/>
  <c r="AJ183" i="61"/>
  <c r="AJ153" i="61"/>
  <c r="AJ149" i="61"/>
  <c r="AJ97" i="61"/>
  <c r="AJ49" i="61"/>
  <c r="AJ141" i="61"/>
  <c r="AJ117" i="61"/>
  <c r="AJ21" i="61"/>
  <c r="AJ105" i="61"/>
  <c r="AJ169" i="61"/>
  <c r="AJ125" i="61"/>
  <c r="AJ77" i="61"/>
  <c r="AJ29" i="61"/>
  <c r="AJ173" i="61"/>
  <c r="AJ121" i="61"/>
  <c r="AJ73" i="61"/>
  <c r="AJ25" i="61"/>
  <c r="AJ69" i="61"/>
  <c r="AJ101" i="61"/>
  <c r="AJ165" i="61"/>
  <c r="AJ177" i="61"/>
  <c r="AJ33" i="61"/>
  <c r="AJ161" i="61"/>
  <c r="AJ109" i="61"/>
  <c r="AJ61" i="61"/>
  <c r="AJ13" i="61"/>
  <c r="AJ137" i="61"/>
  <c r="AJ41" i="61"/>
  <c r="AJ129" i="61"/>
  <c r="AJ185" i="61"/>
  <c r="AJ133" i="61"/>
  <c r="AJ85" i="61"/>
  <c r="AJ37" i="61"/>
  <c r="AJ93" i="61"/>
  <c r="AJ157" i="61"/>
  <c r="AJ113" i="61"/>
  <c r="AJ65" i="61"/>
  <c r="AJ17" i="61"/>
  <c r="AJ57" i="61"/>
  <c r="AJ81" i="61"/>
  <c r="AJ9" i="61"/>
  <c r="AJ145" i="61"/>
  <c r="AJ53" i="61"/>
  <c r="AJ189" i="61"/>
  <c r="AJ45" i="61"/>
  <c r="AJ181" i="61"/>
  <c r="AJ89" i="61"/>
  <c r="X10" i="94"/>
  <c r="AI191" i="82"/>
  <c r="X24" i="83" s="1"/>
  <c r="AJ191" i="82"/>
  <c r="Y24" i="83" s="1"/>
  <c r="AJ143" i="82"/>
  <c r="AJ95" i="82"/>
  <c r="AJ180" i="82"/>
  <c r="AJ49" i="82"/>
  <c r="AJ72" i="82"/>
  <c r="AJ50" i="82"/>
  <c r="AJ65" i="82"/>
  <c r="AJ13" i="82"/>
  <c r="AJ28" i="82"/>
  <c r="AJ106" i="82"/>
  <c r="AJ52" i="82"/>
  <c r="AJ75" i="82"/>
  <c r="AJ62" i="82"/>
  <c r="AJ114" i="82"/>
  <c r="AJ63" i="82"/>
  <c r="AJ146" i="82"/>
  <c r="AJ100" i="82"/>
  <c r="AJ105" i="82"/>
  <c r="AJ133" i="82"/>
  <c r="AJ42" i="82"/>
  <c r="AJ157" i="82"/>
  <c r="AJ170" i="82"/>
  <c r="AJ35" i="82"/>
  <c r="AJ98" i="82"/>
  <c r="AJ27" i="82"/>
  <c r="AJ134" i="82"/>
  <c r="AJ86" i="82"/>
  <c r="AJ71" i="82"/>
  <c r="AJ18" i="82"/>
  <c r="AJ111" i="82"/>
  <c r="AJ181" i="82"/>
  <c r="AJ29" i="82"/>
  <c r="AJ99" i="82"/>
  <c r="AJ149" i="82"/>
  <c r="AJ41" i="82"/>
  <c r="AJ34" i="82"/>
  <c r="AJ15" i="82"/>
  <c r="AJ85" i="82"/>
  <c r="AJ150" i="82"/>
  <c r="AJ159" i="82"/>
  <c r="AJ11" i="82"/>
  <c r="AJ73" i="82"/>
  <c r="AJ174" i="82"/>
  <c r="AJ9" i="82"/>
  <c r="AJ58" i="82"/>
  <c r="AJ38" i="82"/>
  <c r="AJ83" i="82"/>
  <c r="AJ117" i="82"/>
  <c r="AJ53" i="82"/>
  <c r="AJ112" i="82"/>
  <c r="AJ162" i="82"/>
  <c r="AJ87" i="82"/>
  <c r="AJ142" i="82"/>
  <c r="AJ135" i="82"/>
  <c r="AJ156" i="82"/>
  <c r="AJ39" i="82"/>
  <c r="AJ101" i="82"/>
  <c r="AJ14" i="82"/>
  <c r="AJ90" i="82"/>
  <c r="AJ113" i="82"/>
  <c r="AJ84" i="82"/>
  <c r="AJ155" i="82"/>
  <c r="AJ47" i="82"/>
  <c r="AJ37" i="82"/>
  <c r="AJ109" i="82"/>
  <c r="AJ130" i="82"/>
  <c r="AJ154" i="82"/>
  <c r="AJ171" i="82"/>
  <c r="AJ23" i="82"/>
  <c r="AJ51" i="82"/>
  <c r="AJ107" i="82"/>
  <c r="AJ59" i="82"/>
  <c r="AJ25" i="82"/>
  <c r="AJ161" i="82"/>
  <c r="AJ184" i="82"/>
  <c r="AJ120" i="82"/>
  <c r="AJ137" i="82"/>
  <c r="AJ121" i="82"/>
  <c r="AJ77" i="82"/>
  <c r="AJ97" i="82"/>
  <c r="AJ124" i="82"/>
  <c r="AJ148" i="82"/>
  <c r="AJ153" i="82"/>
  <c r="AJ126" i="82"/>
  <c r="AJ169" i="82"/>
  <c r="AJ74" i="82"/>
  <c r="AJ168" i="82"/>
  <c r="AJ81" i="82"/>
  <c r="AJ61" i="82"/>
  <c r="AJ119" i="82"/>
  <c r="AJ46" i="82"/>
  <c r="AJ145" i="82"/>
  <c r="AJ89" i="82"/>
  <c r="AJ22" i="82"/>
  <c r="AJ10" i="82"/>
  <c r="AJ54" i="82"/>
  <c r="AJ66" i="82"/>
  <c r="AJ26" i="82"/>
  <c r="AJ132" i="82"/>
  <c r="AJ141" i="82"/>
  <c r="AJ136" i="82"/>
  <c r="AJ16" i="82"/>
  <c r="AJ129" i="82"/>
  <c r="AJ177" i="82"/>
  <c r="AJ189" i="82"/>
  <c r="AJ60" i="82"/>
  <c r="AJ17" i="82"/>
  <c r="AJ125" i="82"/>
  <c r="AJ123" i="82"/>
  <c r="AJ64" i="82"/>
  <c r="AJ40" i="82"/>
  <c r="AJ147" i="82"/>
  <c r="AJ21" i="82"/>
  <c r="AJ185" i="82"/>
  <c r="AJ178" i="82"/>
  <c r="AJ122" i="82"/>
  <c r="AJ110" i="82"/>
  <c r="AJ33" i="82"/>
  <c r="AJ182" i="82"/>
  <c r="AJ167" i="82"/>
  <c r="AJ36" i="82"/>
  <c r="AJ12" i="82"/>
  <c r="AJ108" i="82"/>
  <c r="AJ160" i="82"/>
  <c r="AJ70" i="82"/>
  <c r="AJ76" i="82"/>
  <c r="AJ96" i="82"/>
  <c r="AJ48" i="82"/>
  <c r="AJ158" i="82"/>
  <c r="AJ69" i="82"/>
  <c r="AJ24" i="82"/>
  <c r="AJ166" i="82"/>
  <c r="AJ186" i="82"/>
  <c r="AJ102" i="82"/>
  <c r="AJ173" i="82"/>
  <c r="AJ78" i="82"/>
  <c r="AJ138" i="82"/>
  <c r="AJ94" i="82"/>
  <c r="AJ45" i="82"/>
  <c r="AJ183" i="82"/>
  <c r="AJ179" i="82"/>
  <c r="AJ144" i="82"/>
  <c r="AJ30" i="82"/>
  <c r="AJ165" i="82"/>
  <c r="AJ93" i="82"/>
  <c r="AJ118" i="82"/>
  <c r="AJ57" i="82"/>
  <c r="AJ82" i="82"/>
  <c r="AJ131" i="82"/>
  <c r="AJ172" i="82"/>
  <c r="AJ88" i="82"/>
  <c r="AJ191" i="76"/>
  <c r="Y24" i="77" s="1"/>
  <c r="AI191" i="76"/>
  <c r="X24" i="77" s="1"/>
  <c r="AJ51" i="76"/>
  <c r="AJ27" i="76"/>
  <c r="AJ124" i="76"/>
  <c r="AJ13" i="76"/>
  <c r="AJ24" i="76"/>
  <c r="AJ62" i="76"/>
  <c r="AJ47" i="76"/>
  <c r="AJ95" i="76"/>
  <c r="AJ77" i="76"/>
  <c r="AJ35" i="76"/>
  <c r="AJ83" i="76"/>
  <c r="AJ154" i="76"/>
  <c r="AJ34" i="76"/>
  <c r="AJ76" i="76"/>
  <c r="AJ87" i="76"/>
  <c r="AJ126" i="76"/>
  <c r="AJ186" i="76"/>
  <c r="AJ156" i="76"/>
  <c r="AJ138" i="76"/>
  <c r="AJ174" i="76"/>
  <c r="AJ117" i="76"/>
  <c r="AJ137" i="76"/>
  <c r="AJ110" i="76"/>
  <c r="AJ170" i="76"/>
  <c r="AJ17" i="76"/>
  <c r="AJ112" i="76"/>
  <c r="AJ41" i="76"/>
  <c r="AJ136" i="76"/>
  <c r="AJ53" i="76"/>
  <c r="AJ166" i="76"/>
  <c r="AJ178" i="76"/>
  <c r="AJ38" i="76"/>
  <c r="AJ96" i="76"/>
  <c r="AJ142" i="76"/>
  <c r="AJ130" i="76"/>
  <c r="AJ132" i="76"/>
  <c r="AJ168" i="76"/>
  <c r="AJ172" i="76"/>
  <c r="AJ75" i="76"/>
  <c r="AJ148" i="76"/>
  <c r="AJ61" i="76"/>
  <c r="AJ14" i="76"/>
  <c r="AJ72" i="76"/>
  <c r="AJ21" i="76"/>
  <c r="AJ69" i="76"/>
  <c r="AJ107" i="76"/>
  <c r="AJ37" i="76"/>
  <c r="AJ85" i="76"/>
  <c r="AJ29" i="76"/>
  <c r="AJ118" i="76"/>
  <c r="AJ28" i="76"/>
  <c r="AJ39" i="76"/>
  <c r="AJ82" i="76"/>
  <c r="AJ109" i="76"/>
  <c r="AJ169" i="76"/>
  <c r="AJ120" i="76"/>
  <c r="AJ180" i="76"/>
  <c r="AJ25" i="76"/>
  <c r="AJ73" i="76"/>
  <c r="AJ121" i="76"/>
  <c r="AJ157" i="76"/>
  <c r="AJ113" i="76"/>
  <c r="AJ122" i="76"/>
  <c r="AJ125" i="76"/>
  <c r="AJ185" i="76"/>
  <c r="AJ65" i="76"/>
  <c r="AJ184" i="76"/>
  <c r="AJ89" i="76"/>
  <c r="AJ160" i="76"/>
  <c r="AJ101" i="76"/>
  <c r="AJ11" i="76"/>
  <c r="AJ59" i="76"/>
  <c r="AJ48" i="76"/>
  <c r="AJ86" i="76"/>
  <c r="AJ45" i="76"/>
  <c r="AJ93" i="76"/>
  <c r="AJ144" i="76"/>
  <c r="AJ66" i="76"/>
  <c r="AJ42" i="76"/>
  <c r="AJ58" i="76"/>
  <c r="AJ146" i="76"/>
  <c r="AJ133" i="76"/>
  <c r="AJ162" i="76"/>
  <c r="AJ15" i="76"/>
  <c r="AJ90" i="76"/>
  <c r="AJ106" i="76"/>
  <c r="AJ150" i="76"/>
  <c r="AJ153" i="76"/>
  <c r="AJ173" i="76"/>
  <c r="AJ182" i="76"/>
  <c r="AJ49" i="76"/>
  <c r="AJ52" i="76"/>
  <c r="AJ63" i="76"/>
  <c r="AJ134" i="76"/>
  <c r="AJ161" i="76"/>
  <c r="AJ145" i="76"/>
  <c r="AJ10" i="76"/>
  <c r="AJ18" i="76"/>
  <c r="AJ100" i="76"/>
  <c r="AJ149" i="76"/>
  <c r="AJ114" i="76"/>
  <c r="AJ158" i="76"/>
  <c r="AJ97" i="76"/>
  <c r="AJ181" i="76"/>
  <c r="AJ177" i="76"/>
  <c r="AJ147" i="76"/>
  <c r="AJ94" i="76"/>
  <c r="AJ98" i="76"/>
  <c r="AJ22" i="76"/>
  <c r="AJ135" i="76"/>
  <c r="AJ108" i="76"/>
  <c r="AJ40" i="76"/>
  <c r="AJ189" i="76"/>
  <c r="AJ46" i="76"/>
  <c r="AJ129" i="76"/>
  <c r="AJ183" i="76"/>
  <c r="AJ131" i="76"/>
  <c r="AJ70" i="76"/>
  <c r="AJ179" i="76"/>
  <c r="AJ111" i="76"/>
  <c r="AJ23" i="76"/>
  <c r="AJ88" i="76"/>
  <c r="AJ12" i="76"/>
  <c r="AJ159" i="76"/>
  <c r="AJ30" i="76"/>
  <c r="AJ165" i="76"/>
  <c r="AJ78" i="76"/>
  <c r="AJ99" i="76"/>
  <c r="AJ123" i="76"/>
  <c r="AJ57" i="76"/>
  <c r="AJ60" i="76"/>
  <c r="AJ54" i="76"/>
  <c r="AJ119" i="76"/>
  <c r="AJ71" i="76"/>
  <c r="AJ141" i="76"/>
  <c r="AJ36" i="76"/>
  <c r="AJ143" i="76"/>
  <c r="AJ84" i="76"/>
  <c r="AJ16" i="76"/>
  <c r="AJ102" i="76"/>
  <c r="AJ26" i="76"/>
  <c r="AJ64" i="76"/>
  <c r="AJ74" i="76"/>
  <c r="AJ105" i="76"/>
  <c r="AJ9" i="76"/>
  <c r="AJ33" i="76"/>
  <c r="AJ81" i="76"/>
  <c r="AJ171" i="76"/>
  <c r="AJ155" i="76"/>
  <c r="AJ167" i="76"/>
  <c r="AJ50" i="76"/>
  <c r="W24" i="77"/>
  <c r="W24" i="92"/>
  <c r="AJ127" i="64"/>
  <c r="AJ190" i="93"/>
  <c r="AJ175" i="85"/>
  <c r="Y21" i="86" s="1"/>
  <c r="AJ151" i="80"/>
  <c r="Y19" i="81" s="1"/>
  <c r="AJ31" i="64"/>
  <c r="Y9" i="65" s="1"/>
  <c r="AJ43" i="78"/>
  <c r="Y10" i="79" s="1"/>
  <c r="AJ31" i="78"/>
  <c r="Y9" i="79" s="1"/>
  <c r="W24" i="83"/>
  <c r="AJ163" i="80"/>
  <c r="Y20" i="81" s="1"/>
  <c r="AJ115" i="66"/>
  <c r="Y16" i="67" s="1"/>
  <c r="AJ163" i="93"/>
  <c r="AJ127" i="66"/>
  <c r="AJ127" i="87"/>
  <c r="AJ19" i="93"/>
  <c r="AJ187" i="59"/>
  <c r="Y22" i="60" s="1"/>
  <c r="AJ187" i="93"/>
  <c r="AJ19" i="85"/>
  <c r="Y8" i="86" s="1"/>
  <c r="AJ187" i="66"/>
  <c r="Y22" i="67" s="1"/>
  <c r="AJ139" i="64"/>
  <c r="Y18" i="65" s="1"/>
  <c r="AJ91" i="64"/>
  <c r="Y14" i="65" s="1"/>
  <c r="AJ187" i="85"/>
  <c r="Y22" i="86" s="1"/>
  <c r="AJ187" i="64"/>
  <c r="Y22" i="65" s="1"/>
  <c r="AJ190" i="85"/>
  <c r="Y23" i="86" s="1"/>
  <c r="AJ55" i="59"/>
  <c r="Y11" i="60" s="1"/>
  <c r="AJ139" i="66"/>
  <c r="Y18" i="67" s="1"/>
  <c r="AJ139" i="87"/>
  <c r="Y18" i="88" s="1"/>
  <c r="W24" i="79"/>
  <c r="AJ67" i="78"/>
  <c r="Y12" i="79" s="1"/>
  <c r="AJ175" i="66"/>
  <c r="Y21" i="67" s="1"/>
  <c r="AJ91" i="91"/>
  <c r="Y14" i="92" s="1"/>
  <c r="AJ55" i="91"/>
  <c r="Y11" i="92" s="1"/>
  <c r="AJ139" i="78"/>
  <c r="Y18" i="79" s="1"/>
  <c r="AJ79" i="89"/>
  <c r="Y13" i="90" s="1"/>
  <c r="W24" i="81"/>
  <c r="AJ91" i="78"/>
  <c r="Y14" i="79" s="1"/>
  <c r="AJ91" i="85"/>
  <c r="Y14" i="86" s="1"/>
  <c r="AJ103" i="74"/>
  <c r="Y15" i="75" s="1"/>
  <c r="AJ127" i="59"/>
  <c r="AJ67" i="93"/>
  <c r="AJ151" i="64"/>
  <c r="Y19" i="65" s="1"/>
  <c r="AJ91" i="87"/>
  <c r="Y14" i="88" s="1"/>
  <c r="W24" i="67"/>
  <c r="AJ103" i="80"/>
  <c r="Y15" i="81" s="1"/>
  <c r="AJ191" i="91"/>
  <c r="Y23" i="92" s="1"/>
  <c r="AJ31" i="85"/>
  <c r="Y9" i="86" s="1"/>
  <c r="AJ163" i="66"/>
  <c r="Y20" i="67" s="1"/>
  <c r="AJ43" i="64"/>
  <c r="Y10" i="65" s="1"/>
  <c r="AJ55" i="93"/>
  <c r="AJ103" i="91"/>
  <c r="Y15" i="92" s="1"/>
  <c r="W24" i="88"/>
  <c r="AJ151" i="85"/>
  <c r="Y19" i="86" s="1"/>
  <c r="AJ139" i="80"/>
  <c r="Y18" i="81" s="1"/>
  <c r="AJ79" i="66"/>
  <c r="Y13" i="67" s="1"/>
  <c r="AJ163" i="64"/>
  <c r="Y20" i="65" s="1"/>
  <c r="AJ175" i="74"/>
  <c r="Y21" i="75" s="1"/>
  <c r="AJ127" i="93"/>
  <c r="AJ175" i="64"/>
  <c r="Y21" i="65" s="1"/>
  <c r="AJ163" i="85"/>
  <c r="Y20" i="86" s="1"/>
  <c r="AJ187" i="87"/>
  <c r="Y22" i="88" s="1"/>
  <c r="AJ55" i="78"/>
  <c r="Y11" i="79" s="1"/>
  <c r="AJ43" i="85"/>
  <c r="Y10" i="86" s="1"/>
  <c r="AJ187" i="74"/>
  <c r="Y22" i="75" s="1"/>
  <c r="AJ139" i="59"/>
  <c r="Y18" i="60" s="1"/>
  <c r="AJ115" i="93"/>
  <c r="AJ115" i="89"/>
  <c r="Y16" i="90" s="1"/>
  <c r="AJ151" i="87"/>
  <c r="Y19" i="88" s="1"/>
  <c r="AJ115" i="82"/>
  <c r="Y16" i="83" s="1"/>
  <c r="AJ79" i="82"/>
  <c r="Y13" i="83" s="1"/>
  <c r="W24" i="60"/>
  <c r="AJ31" i="59"/>
  <c r="Y9" i="60" s="1"/>
  <c r="AJ31" i="87"/>
  <c r="Y9" i="88" s="1"/>
  <c r="W24" i="65"/>
  <c r="AI191" i="45"/>
  <c r="X24" i="46" s="1"/>
  <c r="AJ191" i="45"/>
  <c r="Y24" i="46" s="1"/>
  <c r="AJ36" i="45"/>
  <c r="AJ40" i="45"/>
  <c r="AJ88" i="45"/>
  <c r="AJ144" i="45"/>
  <c r="AJ148" i="45"/>
  <c r="AJ24" i="45"/>
  <c r="AJ84" i="45"/>
  <c r="AJ172" i="45"/>
  <c r="AJ14" i="45"/>
  <c r="AJ26" i="45"/>
  <c r="AJ29" i="45"/>
  <c r="AJ50" i="45"/>
  <c r="AJ54" i="45"/>
  <c r="AJ94" i="45"/>
  <c r="AJ98" i="45"/>
  <c r="AJ102" i="45"/>
  <c r="AJ168" i="45"/>
  <c r="AJ13" i="45"/>
  <c r="AJ16" i="45"/>
  <c r="AJ157" i="45"/>
  <c r="AJ161" i="45"/>
  <c r="AJ155" i="45"/>
  <c r="AJ63" i="45"/>
  <c r="AJ107" i="45"/>
  <c r="AJ171" i="45"/>
  <c r="AJ35" i="45"/>
  <c r="AJ131" i="45"/>
  <c r="AJ134" i="45"/>
  <c r="AJ106" i="45"/>
  <c r="AJ49" i="45"/>
  <c r="AJ38" i="45"/>
  <c r="AJ39" i="45"/>
  <c r="AJ147" i="45"/>
  <c r="AJ22" i="45"/>
  <c r="AJ25" i="45"/>
  <c r="AJ28" i="45"/>
  <c r="AJ30" i="45"/>
  <c r="AJ53" i="45"/>
  <c r="AJ97" i="45"/>
  <c r="AJ101" i="45"/>
  <c r="AJ11" i="45"/>
  <c r="AJ18" i="45"/>
  <c r="AJ132" i="45"/>
  <c r="AJ136" i="45"/>
  <c r="AJ137" i="45"/>
  <c r="AJ184" i="45"/>
  <c r="AJ82" i="45"/>
  <c r="AJ76" i="45"/>
  <c r="AJ141" i="45"/>
  <c r="AJ64" i="45"/>
  <c r="AJ108" i="45"/>
  <c r="AJ112" i="45"/>
  <c r="AJ178" i="45"/>
  <c r="AJ182" i="45"/>
  <c r="AJ186" i="45"/>
  <c r="AJ60" i="45"/>
  <c r="AJ122" i="45"/>
  <c r="AJ126" i="45"/>
  <c r="AJ70" i="45"/>
  <c r="AJ74" i="45"/>
  <c r="AJ78" i="45"/>
  <c r="AJ118" i="45"/>
  <c r="AJ10" i="45"/>
  <c r="AJ149" i="45"/>
  <c r="AJ99" i="45"/>
  <c r="AJ15" i="45"/>
  <c r="AJ17" i="45"/>
  <c r="AJ135" i="45"/>
  <c r="AJ69" i="45"/>
  <c r="AJ121" i="45"/>
  <c r="AJ87" i="45"/>
  <c r="AJ52" i="45"/>
  <c r="AJ146" i="45"/>
  <c r="AJ120" i="45"/>
  <c r="AJ93" i="45"/>
  <c r="AJ96" i="45"/>
  <c r="AJ111" i="45"/>
  <c r="AJ181" i="45"/>
  <c r="AJ185" i="45"/>
  <c r="AJ125" i="45"/>
  <c r="AJ23" i="45"/>
  <c r="AJ73" i="45"/>
  <c r="AJ77" i="45"/>
  <c r="AJ41" i="45"/>
  <c r="AJ85" i="45"/>
  <c r="AJ27" i="45"/>
  <c r="AJ12" i="45"/>
  <c r="AJ46" i="45"/>
  <c r="AJ154" i="45"/>
  <c r="AJ158" i="45"/>
  <c r="AJ162" i="45"/>
  <c r="AJ47" i="45"/>
  <c r="AJ160" i="45"/>
  <c r="AJ90" i="45"/>
  <c r="AJ62" i="45"/>
  <c r="AJ114" i="45"/>
  <c r="AJ170" i="45"/>
  <c r="AJ33" i="45"/>
  <c r="AJ156" i="45"/>
  <c r="AJ129" i="45"/>
  <c r="AJ180" i="45"/>
  <c r="AJ113" i="45"/>
  <c r="AJ66" i="45"/>
  <c r="AJ130" i="45"/>
  <c r="AJ86" i="45"/>
  <c r="AJ37" i="45"/>
  <c r="AJ177" i="45"/>
  <c r="AJ167" i="45"/>
  <c r="AJ133" i="45"/>
  <c r="AJ59" i="45"/>
  <c r="AJ9" i="45"/>
  <c r="AJ105" i="45"/>
  <c r="AJ58" i="45"/>
  <c r="AJ109" i="45"/>
  <c r="AJ117" i="45"/>
  <c r="AJ21" i="45"/>
  <c r="AJ110" i="45"/>
  <c r="AJ61" i="45"/>
  <c r="AJ95" i="45"/>
  <c r="AJ81" i="45"/>
  <c r="AJ34" i="45"/>
  <c r="AJ65" i="45"/>
  <c r="AJ71" i="45"/>
  <c r="AJ159" i="45"/>
  <c r="AJ183" i="45"/>
  <c r="AJ45" i="45"/>
  <c r="AJ174" i="45"/>
  <c r="AJ165" i="45"/>
  <c r="AJ124" i="45"/>
  <c r="AJ75" i="45"/>
  <c r="AJ48" i="45"/>
  <c r="AJ173" i="45"/>
  <c r="AJ123" i="45"/>
  <c r="AJ51" i="45"/>
  <c r="AJ169" i="45"/>
  <c r="AJ89" i="45"/>
  <c r="AJ119" i="45"/>
  <c r="AJ153" i="45"/>
  <c r="AJ142" i="45"/>
  <c r="AJ166" i="45"/>
  <c r="AJ83" i="45"/>
  <c r="AJ145" i="45"/>
  <c r="AJ100" i="45"/>
  <c r="AJ179" i="45"/>
  <c r="AJ150" i="45"/>
  <c r="AJ42" i="45"/>
  <c r="AJ72" i="45"/>
  <c r="AJ143" i="45"/>
  <c r="AJ138" i="45"/>
  <c r="AJ57" i="45"/>
  <c r="AJ115" i="45"/>
  <c r="Y16" i="46" s="1"/>
  <c r="AJ19" i="45"/>
  <c r="Y8" i="46" s="1"/>
  <c r="AJ127" i="45"/>
  <c r="W24" i="46"/>
  <c r="AJ31" i="45"/>
  <c r="Y9" i="46" s="1"/>
  <c r="AJ67" i="45"/>
  <c r="Y12" i="46" s="1"/>
  <c r="AJ103" i="45"/>
  <c r="Y15" i="46" s="1"/>
  <c r="AJ151" i="45"/>
  <c r="Y19" i="46" s="1"/>
  <c r="AJ139" i="45"/>
  <c r="Y18" i="46" s="1"/>
  <c r="AJ175" i="45"/>
  <c r="Y21" i="46" s="1"/>
  <c r="AJ187" i="43"/>
  <c r="Y22" i="44" s="1"/>
  <c r="AJ67" i="43"/>
  <c r="Y12" i="44" s="1"/>
  <c r="AJ163" i="43"/>
  <c r="Y20" i="44" s="1"/>
  <c r="AJ115" i="43"/>
  <c r="Y16" i="44" s="1"/>
  <c r="W24" i="44"/>
  <c r="AJ43" i="43"/>
  <c r="Y10" i="44" s="1"/>
  <c r="AJ139" i="43"/>
  <c r="Y18" i="44" s="1"/>
  <c r="AJ191" i="43"/>
  <c r="Y24" i="44" s="1"/>
  <c r="AI191" i="43"/>
  <c r="X24" i="44" s="1"/>
  <c r="AJ73" i="43"/>
  <c r="AJ13" i="43"/>
  <c r="AJ147" i="43"/>
  <c r="AJ63" i="43"/>
  <c r="AJ137" i="43"/>
  <c r="AJ125" i="43"/>
  <c r="AJ181" i="43"/>
  <c r="AJ99" i="43"/>
  <c r="AJ96" i="43"/>
  <c r="AJ146" i="43"/>
  <c r="AJ114" i="43"/>
  <c r="AJ170" i="43"/>
  <c r="AJ38" i="43"/>
  <c r="AJ82" i="43"/>
  <c r="AJ62" i="43"/>
  <c r="AJ64" i="43"/>
  <c r="AJ41" i="43"/>
  <c r="AJ10" i="43"/>
  <c r="AJ40" i="43"/>
  <c r="AJ74" i="43"/>
  <c r="AJ22" i="43"/>
  <c r="AJ122" i="43"/>
  <c r="AJ182" i="43"/>
  <c r="AJ47" i="43"/>
  <c r="AJ69" i="43"/>
  <c r="AJ131" i="43"/>
  <c r="AJ87" i="43"/>
  <c r="AJ160" i="43"/>
  <c r="AJ106" i="43"/>
  <c r="AJ94" i="43"/>
  <c r="AJ118" i="43"/>
  <c r="AJ132" i="43"/>
  <c r="AJ136" i="43"/>
  <c r="AJ172" i="43"/>
  <c r="AJ24" i="43"/>
  <c r="AJ26" i="43"/>
  <c r="AJ30" i="43"/>
  <c r="AJ88" i="43"/>
  <c r="AJ108" i="43"/>
  <c r="AJ112" i="43"/>
  <c r="AJ186" i="43"/>
  <c r="AJ36" i="43"/>
  <c r="AJ70" i="43"/>
  <c r="AJ78" i="43"/>
  <c r="AJ154" i="43"/>
  <c r="AJ46" i="43"/>
  <c r="AJ50" i="43"/>
  <c r="AJ54" i="43"/>
  <c r="AJ102" i="43"/>
  <c r="AJ158" i="43"/>
  <c r="AJ162" i="43"/>
  <c r="AJ121" i="43"/>
  <c r="AJ185" i="43"/>
  <c r="AJ35" i="43"/>
  <c r="AJ101" i="43"/>
  <c r="AJ143" i="43"/>
  <c r="AJ177" i="43"/>
  <c r="AJ157" i="43"/>
  <c r="AJ141" i="43"/>
  <c r="AJ17" i="43"/>
  <c r="AJ39" i="43"/>
  <c r="AJ77" i="43"/>
  <c r="AJ135" i="43"/>
  <c r="AJ25" i="43"/>
  <c r="AJ29" i="43"/>
  <c r="AJ107" i="43"/>
  <c r="AJ111" i="43"/>
  <c r="AJ155" i="43"/>
  <c r="AJ97" i="43"/>
  <c r="AJ12" i="43"/>
  <c r="AJ49" i="43"/>
  <c r="AJ53" i="43"/>
  <c r="AJ161" i="43"/>
  <c r="AJ14" i="43"/>
  <c r="AJ85" i="43"/>
  <c r="AJ120" i="43"/>
  <c r="AJ184" i="43"/>
  <c r="AJ52" i="43"/>
  <c r="AJ134" i="43"/>
  <c r="AJ76" i="43"/>
  <c r="AJ98" i="43"/>
  <c r="AJ144" i="43"/>
  <c r="AJ148" i="43"/>
  <c r="AJ60" i="43"/>
  <c r="AJ168" i="43"/>
  <c r="AJ149" i="43"/>
  <c r="AJ84" i="43"/>
  <c r="AJ126" i="43"/>
  <c r="AJ178" i="43"/>
  <c r="AJ171" i="43"/>
  <c r="AJ93" i="43"/>
  <c r="AJ23" i="43"/>
  <c r="AJ90" i="43"/>
  <c r="AJ33" i="43"/>
  <c r="AJ189" i="43"/>
  <c r="AJ142" i="43"/>
  <c r="AJ81" i="43"/>
  <c r="AJ130" i="43"/>
  <c r="AJ86" i="43"/>
  <c r="AJ37" i="43"/>
  <c r="AJ75" i="43"/>
  <c r="AJ138" i="43"/>
  <c r="AJ174" i="43"/>
  <c r="AJ110" i="43"/>
  <c r="AJ66" i="43"/>
  <c r="AJ169" i="43"/>
  <c r="AJ109" i="43"/>
  <c r="AJ173" i="43"/>
  <c r="AJ105" i="43"/>
  <c r="AJ89" i="43"/>
  <c r="AJ61" i="43"/>
  <c r="AJ117" i="43"/>
  <c r="AJ166" i="43"/>
  <c r="AJ83" i="43"/>
  <c r="AJ48" i="43"/>
  <c r="AJ27" i="43"/>
  <c r="AJ183" i="43"/>
  <c r="AJ45" i="43"/>
  <c r="AJ159" i="43"/>
  <c r="AJ165" i="43"/>
  <c r="AJ15" i="43"/>
  <c r="AJ16" i="43"/>
  <c r="AJ72" i="43"/>
  <c r="AJ28" i="43"/>
  <c r="AJ167" i="43"/>
  <c r="AJ59" i="43"/>
  <c r="AJ21" i="43"/>
  <c r="AJ57" i="43"/>
  <c r="AJ153" i="43"/>
  <c r="AJ65" i="43"/>
  <c r="AJ179" i="43"/>
  <c r="AJ156" i="43"/>
  <c r="AJ95" i="43"/>
  <c r="AJ145" i="43"/>
  <c r="AJ100" i="43"/>
  <c r="AJ51" i="43"/>
  <c r="AJ9" i="43"/>
  <c r="AJ124" i="43"/>
  <c r="AJ119" i="43"/>
  <c r="AJ133" i="43"/>
  <c r="AJ71" i="43"/>
  <c r="AJ129" i="43"/>
  <c r="AJ180" i="43"/>
  <c r="AJ113" i="43"/>
  <c r="AJ123" i="43"/>
  <c r="AJ34" i="43"/>
  <c r="AJ11" i="43"/>
  <c r="AJ18" i="43"/>
  <c r="AJ58" i="43"/>
  <c r="AJ150" i="43"/>
  <c r="AJ42" i="43"/>
  <c r="AJ91" i="43"/>
  <c r="Y14" i="44" s="1"/>
  <c r="AJ79" i="43"/>
  <c r="Y13" i="44" s="1"/>
  <c r="AJ192" i="38"/>
  <c r="Y24" i="39" s="1"/>
  <c r="AI192" i="38"/>
  <c r="X24" i="39" s="1"/>
  <c r="AJ17" i="38"/>
  <c r="AJ48" i="38"/>
  <c r="AJ12" i="38"/>
  <c r="AJ38" i="38"/>
  <c r="AJ131" i="38"/>
  <c r="AJ135" i="38"/>
  <c r="AJ137" i="38"/>
  <c r="AJ54" i="38"/>
  <c r="AJ88" i="38"/>
  <c r="AJ29" i="38"/>
  <c r="AJ78" i="38"/>
  <c r="AJ122" i="38"/>
  <c r="AJ144" i="38"/>
  <c r="AJ148" i="38"/>
  <c r="AJ14" i="38"/>
  <c r="AJ77" i="38"/>
  <c r="AJ93" i="38"/>
  <c r="AJ76" i="38"/>
  <c r="AJ120" i="38"/>
  <c r="AJ23" i="38"/>
  <c r="AJ146" i="38"/>
  <c r="AJ70" i="38"/>
  <c r="AJ118" i="38"/>
  <c r="AJ35" i="38"/>
  <c r="AJ64" i="38"/>
  <c r="AJ108" i="38"/>
  <c r="AJ112" i="38"/>
  <c r="AJ154" i="38"/>
  <c r="AJ158" i="38"/>
  <c r="AJ162" i="38"/>
  <c r="AJ15" i="38"/>
  <c r="AJ85" i="38"/>
  <c r="AJ42" i="38"/>
  <c r="AJ28" i="38"/>
  <c r="AJ125" i="38"/>
  <c r="AJ147" i="38"/>
  <c r="AJ134" i="38"/>
  <c r="AJ171" i="38"/>
  <c r="AJ87" i="38"/>
  <c r="AJ82" i="38"/>
  <c r="AJ13" i="38"/>
  <c r="AJ53" i="38"/>
  <c r="AJ73" i="38"/>
  <c r="AJ111" i="38"/>
  <c r="AJ157" i="38"/>
  <c r="AJ161" i="38"/>
  <c r="AJ22" i="38"/>
  <c r="AJ50" i="38"/>
  <c r="AJ74" i="38"/>
  <c r="AJ25" i="38"/>
  <c r="AJ30" i="38"/>
  <c r="AJ60" i="38"/>
  <c r="AJ94" i="38"/>
  <c r="AJ98" i="38"/>
  <c r="AJ102" i="38"/>
  <c r="AJ178" i="38"/>
  <c r="AJ182" i="38"/>
  <c r="AJ186" i="38"/>
  <c r="AJ10" i="38"/>
  <c r="AJ99" i="38"/>
  <c r="AJ69" i="38"/>
  <c r="AJ121" i="38"/>
  <c r="AJ96" i="38"/>
  <c r="AJ114" i="38"/>
  <c r="AJ40" i="38"/>
  <c r="AJ62" i="38"/>
  <c r="AJ106" i="38"/>
  <c r="AJ170" i="38"/>
  <c r="AJ141" i="38"/>
  <c r="AJ172" i="38"/>
  <c r="AJ168" i="38"/>
  <c r="AJ24" i="38"/>
  <c r="AJ36" i="38"/>
  <c r="AJ39" i="38"/>
  <c r="AJ84" i="38"/>
  <c r="AJ126" i="38"/>
  <c r="AJ132" i="38"/>
  <c r="AJ136" i="38"/>
  <c r="AJ155" i="38"/>
  <c r="AJ46" i="38"/>
  <c r="AJ26" i="38"/>
  <c r="AJ49" i="38"/>
  <c r="AJ97" i="38"/>
  <c r="AJ101" i="38"/>
  <c r="AJ181" i="38"/>
  <c r="AJ185" i="38"/>
  <c r="AJ27" i="38"/>
  <c r="AJ90" i="38"/>
  <c r="AJ184" i="38"/>
  <c r="AJ63" i="38"/>
  <c r="AJ52" i="38"/>
  <c r="AJ160" i="38"/>
  <c r="AJ149" i="38"/>
  <c r="AJ174" i="38"/>
  <c r="AJ72" i="38"/>
  <c r="AJ9" i="38"/>
  <c r="AJ100" i="38"/>
  <c r="AJ109" i="38"/>
  <c r="AJ183" i="38"/>
  <c r="AJ177" i="38"/>
  <c r="AJ124" i="38"/>
  <c r="AJ143" i="38"/>
  <c r="AJ117" i="38"/>
  <c r="AJ142" i="38"/>
  <c r="AJ119" i="38"/>
  <c r="AJ103" i="38"/>
  <c r="Y15" i="39" s="1"/>
  <c r="AJ130" i="38"/>
  <c r="AJ86" i="38"/>
  <c r="AJ47" i="38"/>
  <c r="AJ169" i="38"/>
  <c r="AJ133" i="38"/>
  <c r="AJ165" i="38"/>
  <c r="AJ21" i="38"/>
  <c r="AJ110" i="38"/>
  <c r="AJ61" i="38"/>
  <c r="AJ138" i="38"/>
  <c r="AJ71" i="38"/>
  <c r="AJ129" i="38"/>
  <c r="AJ180" i="38"/>
  <c r="AJ113" i="38"/>
  <c r="AJ66" i="38"/>
  <c r="AJ57" i="38"/>
  <c r="AJ159" i="38"/>
  <c r="AJ37" i="38"/>
  <c r="AJ18" i="38"/>
  <c r="AJ150" i="38"/>
  <c r="AJ89" i="38"/>
  <c r="AJ105" i="38"/>
  <c r="AJ123" i="38"/>
  <c r="AJ34" i="38"/>
  <c r="AJ153" i="38"/>
  <c r="AJ156" i="38"/>
  <c r="AJ95" i="38"/>
  <c r="AJ45" i="38"/>
  <c r="AJ179" i="38"/>
  <c r="AJ65" i="38"/>
  <c r="AJ75" i="38"/>
  <c r="AJ16" i="38"/>
  <c r="AJ151" i="38"/>
  <c r="Y19" i="39" s="1"/>
  <c r="AJ173" i="38"/>
  <c r="AJ166" i="38"/>
  <c r="AJ83" i="38"/>
  <c r="AJ33" i="38"/>
  <c r="AJ145" i="38"/>
  <c r="AJ51" i="38"/>
  <c r="AJ107" i="38"/>
  <c r="AJ167" i="38"/>
  <c r="AJ59" i="38"/>
  <c r="AJ58" i="38"/>
  <c r="AJ11" i="38"/>
  <c r="AJ190" i="38"/>
  <c r="AJ81" i="38"/>
  <c r="AJ41" i="38"/>
  <c r="W24" i="39"/>
  <c r="AJ139" i="38"/>
  <c r="Y18" i="39" s="1"/>
  <c r="AJ91" i="38"/>
  <c r="Y14" i="39" s="1"/>
  <c r="AJ55" i="38"/>
  <c r="Y11" i="39" s="1"/>
  <c r="AJ175" i="38"/>
  <c r="Y21" i="39" s="1"/>
  <c r="AJ19" i="38"/>
  <c r="Y8" i="39" s="1"/>
  <c r="AJ79" i="38"/>
  <c r="Y13" i="39" s="1"/>
  <c r="AJ187" i="38"/>
  <c r="Y22" i="39" s="1"/>
  <c r="AJ115" i="38"/>
  <c r="Y16" i="39" s="1"/>
  <c r="V23" i="65" l="1"/>
  <c r="V24" i="65" s="1"/>
  <c r="AG191" i="64"/>
  <c r="Y11" i="94"/>
  <c r="Y8" i="94"/>
  <c r="Y12" i="94"/>
  <c r="Y23" i="94"/>
  <c r="X24" i="94"/>
  <c r="Y15" i="94"/>
  <c r="Y22" i="94"/>
  <c r="Y20" i="94"/>
  <c r="Y21" i="94"/>
  <c r="Y18" i="94"/>
  <c r="Y16" i="94"/>
  <c r="Y24" i="94"/>
  <c r="Y14" i="94"/>
  <c r="C18" i="14" l="1"/>
  <c r="B18" i="14"/>
  <c r="Y17" i="14"/>
  <c r="A5" i="14"/>
  <c r="A24" i="14" s="1"/>
  <c r="A3" i="14"/>
  <c r="A1" i="14"/>
  <c r="A191" i="13"/>
  <c r="AF190" i="13"/>
  <c r="U23" i="14" s="1"/>
  <c r="AE190" i="13"/>
  <c r="T23" i="14" s="1"/>
  <c r="AD190" i="13"/>
  <c r="S23" i="14" s="1"/>
  <c r="AB190" i="13"/>
  <c r="Q23" i="14" s="1"/>
  <c r="AA190" i="13"/>
  <c r="P23" i="14" s="1"/>
  <c r="Z190" i="13"/>
  <c r="O23" i="14" s="1"/>
  <c r="X190" i="13"/>
  <c r="M23" i="14" s="1"/>
  <c r="W190" i="13"/>
  <c r="L23" i="14" s="1"/>
  <c r="V190" i="13"/>
  <c r="K23" i="14" s="1"/>
  <c r="T190" i="13"/>
  <c r="I23" i="14" s="1"/>
  <c r="S190" i="13"/>
  <c r="H23" i="14" s="1"/>
  <c r="R190" i="13"/>
  <c r="G23" i="14" s="1"/>
  <c r="O190" i="13"/>
  <c r="F23" i="14" s="1"/>
  <c r="N190" i="13"/>
  <c r="E23" i="14" s="1"/>
  <c r="M190" i="13"/>
  <c r="D23" i="14" s="1"/>
  <c r="K190" i="13"/>
  <c r="C23" i="14" s="1"/>
  <c r="B23" i="14"/>
  <c r="AG189" i="13"/>
  <c r="AC189" i="13"/>
  <c r="Y189" i="13"/>
  <c r="Y190" i="13" s="1"/>
  <c r="N23" i="14" s="1"/>
  <c r="U189" i="13"/>
  <c r="AF187" i="13"/>
  <c r="U22" i="14" s="1"/>
  <c r="AE187" i="13"/>
  <c r="T22" i="14" s="1"/>
  <c r="AD187" i="13"/>
  <c r="S22" i="14" s="1"/>
  <c r="AB187" i="13"/>
  <c r="Q22" i="14" s="1"/>
  <c r="AA187" i="13"/>
  <c r="P22" i="14" s="1"/>
  <c r="Z187" i="13"/>
  <c r="O22" i="14" s="1"/>
  <c r="X187" i="13"/>
  <c r="M22" i="14" s="1"/>
  <c r="W187" i="13"/>
  <c r="L22" i="14" s="1"/>
  <c r="V187" i="13"/>
  <c r="K22" i="14" s="1"/>
  <c r="T187" i="13"/>
  <c r="I22" i="14" s="1"/>
  <c r="S187" i="13"/>
  <c r="H22" i="14" s="1"/>
  <c r="R187" i="13"/>
  <c r="G22" i="14" s="1"/>
  <c r="O187" i="13"/>
  <c r="F22" i="14" s="1"/>
  <c r="N187" i="13"/>
  <c r="E22" i="14" s="1"/>
  <c r="M187" i="13"/>
  <c r="D22" i="14" s="1"/>
  <c r="K187" i="13"/>
  <c r="C22" i="14" s="1"/>
  <c r="J187" i="13"/>
  <c r="B22" i="14" s="1"/>
  <c r="AG186" i="13"/>
  <c r="AC186" i="13"/>
  <c r="Y186" i="13"/>
  <c r="U186" i="13"/>
  <c r="AG185" i="13"/>
  <c r="AC185" i="13"/>
  <c r="Y185" i="13"/>
  <c r="U185" i="13"/>
  <c r="AG184" i="13"/>
  <c r="AC184" i="13"/>
  <c r="Y184" i="13"/>
  <c r="U184" i="13"/>
  <c r="AG183" i="13"/>
  <c r="AC183" i="13"/>
  <c r="Y183" i="13"/>
  <c r="U183" i="13"/>
  <c r="AG182" i="13"/>
  <c r="AC182" i="13"/>
  <c r="Y182" i="13"/>
  <c r="U182" i="13"/>
  <c r="AG181" i="13"/>
  <c r="AC181" i="13"/>
  <c r="Y181" i="13"/>
  <c r="U181" i="13"/>
  <c r="AG180" i="13"/>
  <c r="AC180" i="13"/>
  <c r="Y180" i="13"/>
  <c r="U180" i="13"/>
  <c r="AG179" i="13"/>
  <c r="AC179" i="13"/>
  <c r="Y179" i="13"/>
  <c r="U179" i="13"/>
  <c r="AG178" i="13"/>
  <c r="AC178" i="13"/>
  <c r="Y178" i="13"/>
  <c r="U178" i="13"/>
  <c r="AG177" i="13"/>
  <c r="AG187" i="13" s="1"/>
  <c r="V22" i="14" s="1"/>
  <c r="AC177" i="13"/>
  <c r="Y177" i="13"/>
  <c r="U177" i="13"/>
  <c r="AF175" i="13"/>
  <c r="U21" i="14" s="1"/>
  <c r="AE175" i="13"/>
  <c r="T21" i="14" s="1"/>
  <c r="AD175" i="13"/>
  <c r="S21" i="14" s="1"/>
  <c r="AB175" i="13"/>
  <c r="Q21" i="14" s="1"/>
  <c r="AA175" i="13"/>
  <c r="P21" i="14" s="1"/>
  <c r="Z175" i="13"/>
  <c r="O21" i="14" s="1"/>
  <c r="X175" i="13"/>
  <c r="M21" i="14" s="1"/>
  <c r="W175" i="13"/>
  <c r="L21" i="14" s="1"/>
  <c r="V175" i="13"/>
  <c r="K21" i="14" s="1"/>
  <c r="T175" i="13"/>
  <c r="I21" i="14" s="1"/>
  <c r="S175" i="13"/>
  <c r="H21" i="14" s="1"/>
  <c r="R175" i="13"/>
  <c r="G21" i="14" s="1"/>
  <c r="O175" i="13"/>
  <c r="F21" i="14" s="1"/>
  <c r="N175" i="13"/>
  <c r="E21" i="14" s="1"/>
  <c r="M175" i="13"/>
  <c r="D21" i="14" s="1"/>
  <c r="K175" i="13"/>
  <c r="C21" i="14" s="1"/>
  <c r="J175" i="13"/>
  <c r="B21" i="14" s="1"/>
  <c r="AG174" i="13"/>
  <c r="AC174" i="13"/>
  <c r="Y174" i="13"/>
  <c r="U174" i="13"/>
  <c r="AG173" i="13"/>
  <c r="AC173" i="13"/>
  <c r="Y173" i="13"/>
  <c r="U173" i="13"/>
  <c r="AG172" i="13"/>
  <c r="AC172" i="13"/>
  <c r="Y172" i="13"/>
  <c r="U172" i="13"/>
  <c r="AG171" i="13"/>
  <c r="AC171" i="13"/>
  <c r="Y171" i="13"/>
  <c r="U171" i="13"/>
  <c r="AG170" i="13"/>
  <c r="AC170" i="13"/>
  <c r="Y170" i="13"/>
  <c r="U170" i="13"/>
  <c r="AG169" i="13"/>
  <c r="AC169" i="13"/>
  <c r="Y169" i="13"/>
  <c r="U169" i="13"/>
  <c r="AG168" i="13"/>
  <c r="AC168" i="13"/>
  <c r="Y168" i="13"/>
  <c r="U168" i="13"/>
  <c r="AG167" i="13"/>
  <c r="AC167" i="13"/>
  <c r="Y167" i="13"/>
  <c r="U167" i="13"/>
  <c r="AG166" i="13"/>
  <c r="AC166" i="13"/>
  <c r="Y166" i="13"/>
  <c r="U166" i="13"/>
  <c r="AG165" i="13"/>
  <c r="AC165" i="13"/>
  <c r="Y165" i="13"/>
  <c r="Y175" i="13" s="1"/>
  <c r="N21" i="14" s="1"/>
  <c r="U165" i="13"/>
  <c r="AF163" i="13"/>
  <c r="U20" i="14" s="1"/>
  <c r="AE163" i="13"/>
  <c r="T20" i="14" s="1"/>
  <c r="AD163" i="13"/>
  <c r="S20" i="14" s="1"/>
  <c r="AB163" i="13"/>
  <c r="Q20" i="14" s="1"/>
  <c r="AA163" i="13"/>
  <c r="P20" i="14" s="1"/>
  <c r="Z163" i="13"/>
  <c r="O20" i="14" s="1"/>
  <c r="X163" i="13"/>
  <c r="M20" i="14" s="1"/>
  <c r="W163" i="13"/>
  <c r="L20" i="14" s="1"/>
  <c r="V163" i="13"/>
  <c r="K20" i="14" s="1"/>
  <c r="T163" i="13"/>
  <c r="I20" i="14" s="1"/>
  <c r="S163" i="13"/>
  <c r="H20" i="14" s="1"/>
  <c r="R163" i="13"/>
  <c r="G20" i="14" s="1"/>
  <c r="O163" i="13"/>
  <c r="F20" i="14" s="1"/>
  <c r="N163" i="13"/>
  <c r="E20" i="14" s="1"/>
  <c r="M163" i="13"/>
  <c r="D20" i="14" s="1"/>
  <c r="K163" i="13"/>
  <c r="C20" i="14" s="1"/>
  <c r="J163" i="13"/>
  <c r="B20" i="14" s="1"/>
  <c r="AG162" i="13"/>
  <c r="AC162" i="13"/>
  <c r="Y162" i="13"/>
  <c r="U162" i="13"/>
  <c r="AG161" i="13"/>
  <c r="AC161" i="13"/>
  <c r="Y161" i="13"/>
  <c r="U161" i="13"/>
  <c r="AG160" i="13"/>
  <c r="AC160" i="13"/>
  <c r="Y160" i="13"/>
  <c r="U160" i="13"/>
  <c r="AG159" i="13"/>
  <c r="AC159" i="13"/>
  <c r="Y159" i="13"/>
  <c r="U159" i="13"/>
  <c r="AG158" i="13"/>
  <c r="AC158" i="13"/>
  <c r="Y158" i="13"/>
  <c r="U158" i="13"/>
  <c r="AG157" i="13"/>
  <c r="AC157" i="13"/>
  <c r="Y157" i="13"/>
  <c r="U157" i="13"/>
  <c r="AG156" i="13"/>
  <c r="AC156" i="13"/>
  <c r="Y156" i="13"/>
  <c r="U156" i="13"/>
  <c r="AG155" i="13"/>
  <c r="AC155" i="13"/>
  <c r="Y155" i="13"/>
  <c r="U155" i="13"/>
  <c r="AG154" i="13"/>
  <c r="AC154" i="13"/>
  <c r="Y154" i="13"/>
  <c r="U154" i="13"/>
  <c r="AG153" i="13"/>
  <c r="AG163" i="13" s="1"/>
  <c r="V20" i="14" s="1"/>
  <c r="AC153" i="13"/>
  <c r="Y153" i="13"/>
  <c r="U153" i="13"/>
  <c r="AF151" i="13"/>
  <c r="U19" i="14" s="1"/>
  <c r="AE151" i="13"/>
  <c r="T19" i="14" s="1"/>
  <c r="AD151" i="13"/>
  <c r="S19" i="14" s="1"/>
  <c r="AB151" i="13"/>
  <c r="Q19" i="14" s="1"/>
  <c r="AA151" i="13"/>
  <c r="P19" i="14" s="1"/>
  <c r="Z151" i="13"/>
  <c r="O19" i="14" s="1"/>
  <c r="X151" i="13"/>
  <c r="M19" i="14" s="1"/>
  <c r="W151" i="13"/>
  <c r="L19" i="14" s="1"/>
  <c r="V151" i="13"/>
  <c r="K19" i="14" s="1"/>
  <c r="T151" i="13"/>
  <c r="I19" i="14" s="1"/>
  <c r="S151" i="13"/>
  <c r="H19" i="14" s="1"/>
  <c r="R151" i="13"/>
  <c r="G19" i="14" s="1"/>
  <c r="O151" i="13"/>
  <c r="F19" i="14" s="1"/>
  <c r="N151" i="13"/>
  <c r="E19" i="14" s="1"/>
  <c r="M151" i="13"/>
  <c r="D19" i="14" s="1"/>
  <c r="K151" i="13"/>
  <c r="C19" i="14" s="1"/>
  <c r="J151" i="13"/>
  <c r="B19" i="14" s="1"/>
  <c r="AG150" i="13"/>
  <c r="AC150" i="13"/>
  <c r="Y150" i="13"/>
  <c r="U150" i="13"/>
  <c r="AG149" i="13"/>
  <c r="AC149" i="13"/>
  <c r="Y149" i="13"/>
  <c r="U149" i="13"/>
  <c r="AG148" i="13"/>
  <c r="AC148" i="13"/>
  <c r="Y148" i="13"/>
  <c r="U148" i="13"/>
  <c r="AG147" i="13"/>
  <c r="AC147" i="13"/>
  <c r="Y147" i="13"/>
  <c r="U147" i="13"/>
  <c r="AG146" i="13"/>
  <c r="AC146" i="13"/>
  <c r="Y146" i="13"/>
  <c r="U146" i="13"/>
  <c r="AG145" i="13"/>
  <c r="AC145" i="13"/>
  <c r="Y145" i="13"/>
  <c r="U145" i="13"/>
  <c r="AG144" i="13"/>
  <c r="AC144" i="13"/>
  <c r="Y144" i="13"/>
  <c r="U144" i="13"/>
  <c r="AG143" i="13"/>
  <c r="AC143" i="13"/>
  <c r="Y143" i="13"/>
  <c r="U143" i="13"/>
  <c r="AG142" i="13"/>
  <c r="AC142" i="13"/>
  <c r="Y142" i="13"/>
  <c r="U142" i="13"/>
  <c r="AG141" i="13"/>
  <c r="AC141" i="13"/>
  <c r="Y141" i="13"/>
  <c r="Y151" i="13" s="1"/>
  <c r="N19" i="14" s="1"/>
  <c r="U141" i="13"/>
  <c r="AF139" i="13"/>
  <c r="U18" i="14" s="1"/>
  <c r="AE139" i="13"/>
  <c r="T18" i="14" s="1"/>
  <c r="AD139" i="13"/>
  <c r="S18" i="14" s="1"/>
  <c r="AB139" i="13"/>
  <c r="Q18" i="14" s="1"/>
  <c r="AA139" i="13"/>
  <c r="P18" i="14" s="1"/>
  <c r="Z139" i="13"/>
  <c r="O18" i="14" s="1"/>
  <c r="X139" i="13"/>
  <c r="M18" i="14" s="1"/>
  <c r="W139" i="13"/>
  <c r="L18" i="14" s="1"/>
  <c r="V139" i="13"/>
  <c r="K18" i="14" s="1"/>
  <c r="T139" i="13"/>
  <c r="I18" i="14" s="1"/>
  <c r="S139" i="13"/>
  <c r="H18" i="14" s="1"/>
  <c r="R139" i="13"/>
  <c r="G18" i="14" s="1"/>
  <c r="O139" i="13"/>
  <c r="F18" i="14" s="1"/>
  <c r="N139" i="13"/>
  <c r="E18" i="14" s="1"/>
  <c r="M139" i="13"/>
  <c r="D18" i="14" s="1"/>
  <c r="AG138" i="13"/>
  <c r="AC138" i="13"/>
  <c r="Y138" i="13"/>
  <c r="U138" i="13"/>
  <c r="AG137" i="13"/>
  <c r="AC137" i="13"/>
  <c r="Y137" i="13"/>
  <c r="U137" i="13"/>
  <c r="AG136" i="13"/>
  <c r="AC136" i="13"/>
  <c r="Y136" i="13"/>
  <c r="U136" i="13"/>
  <c r="AG135" i="13"/>
  <c r="AC135" i="13"/>
  <c r="Y135" i="13"/>
  <c r="U135" i="13"/>
  <c r="AG134" i="13"/>
  <c r="AC134" i="13"/>
  <c r="Y134" i="13"/>
  <c r="U134" i="13"/>
  <c r="AG133" i="13"/>
  <c r="AC133" i="13"/>
  <c r="Y133" i="13"/>
  <c r="U133" i="13"/>
  <c r="AG132" i="13"/>
  <c r="AC132" i="13"/>
  <c r="Y132" i="13"/>
  <c r="U132" i="13"/>
  <c r="AG131" i="13"/>
  <c r="AC131" i="13"/>
  <c r="Y131" i="13"/>
  <c r="U131" i="13"/>
  <c r="AG130" i="13"/>
  <c r="AC130" i="13"/>
  <c r="Y130" i="13"/>
  <c r="U130" i="13"/>
  <c r="AG129" i="13"/>
  <c r="AC129" i="13"/>
  <c r="Y129" i="13"/>
  <c r="Y139" i="13" s="1"/>
  <c r="N18" i="14" s="1"/>
  <c r="U129" i="13"/>
  <c r="AF127" i="13"/>
  <c r="U17" i="14" s="1"/>
  <c r="AE127" i="13"/>
  <c r="T17" i="14" s="1"/>
  <c r="AD127" i="13"/>
  <c r="S17" i="14" s="1"/>
  <c r="AB127" i="13"/>
  <c r="Q17" i="14" s="1"/>
  <c r="AA127" i="13"/>
  <c r="P17" i="14" s="1"/>
  <c r="Z127" i="13"/>
  <c r="O17" i="14" s="1"/>
  <c r="X127" i="13"/>
  <c r="M17" i="14" s="1"/>
  <c r="W127" i="13"/>
  <c r="L17" i="14" s="1"/>
  <c r="V127" i="13"/>
  <c r="K17" i="14" s="1"/>
  <c r="T127" i="13"/>
  <c r="I17" i="14" s="1"/>
  <c r="S127" i="13"/>
  <c r="H17" i="14" s="1"/>
  <c r="R127" i="13"/>
  <c r="G17" i="14" s="1"/>
  <c r="O127" i="13"/>
  <c r="F17" i="14" s="1"/>
  <c r="N127" i="13"/>
  <c r="E17" i="14" s="1"/>
  <c r="M127" i="13"/>
  <c r="D17" i="14" s="1"/>
  <c r="K127" i="13"/>
  <c r="C17" i="14" s="1"/>
  <c r="J127" i="13"/>
  <c r="B17" i="14" s="1"/>
  <c r="AG126" i="13"/>
  <c r="AC126" i="13"/>
  <c r="Y126" i="13"/>
  <c r="U126" i="13"/>
  <c r="AG125" i="13"/>
  <c r="AC125" i="13"/>
  <c r="Y125" i="13"/>
  <c r="U125" i="13"/>
  <c r="AG124" i="13"/>
  <c r="AC124" i="13"/>
  <c r="Y124" i="13"/>
  <c r="U124" i="13"/>
  <c r="AG123" i="13"/>
  <c r="AC123" i="13"/>
  <c r="Y123" i="13"/>
  <c r="U123" i="13"/>
  <c r="AG122" i="13"/>
  <c r="AC122" i="13"/>
  <c r="Y122" i="13"/>
  <c r="U122" i="13"/>
  <c r="AG121" i="13"/>
  <c r="AC121" i="13"/>
  <c r="Y121" i="13"/>
  <c r="U121" i="13"/>
  <c r="AG120" i="13"/>
  <c r="AC120" i="13"/>
  <c r="Y120" i="13"/>
  <c r="U120" i="13"/>
  <c r="AG119" i="13"/>
  <c r="AC119" i="13"/>
  <c r="Y119" i="13"/>
  <c r="U119" i="13"/>
  <c r="AG118" i="13"/>
  <c r="AC118" i="13"/>
  <c r="Y118" i="13"/>
  <c r="U118" i="13"/>
  <c r="AG117" i="13"/>
  <c r="AG127" i="13" s="1"/>
  <c r="V17" i="14" s="1"/>
  <c r="AC117" i="13"/>
  <c r="Y117" i="13"/>
  <c r="U117" i="13"/>
  <c r="AF115" i="13"/>
  <c r="U16" i="14" s="1"/>
  <c r="AE115" i="13"/>
  <c r="T16" i="14" s="1"/>
  <c r="AD115" i="13"/>
  <c r="S16" i="14" s="1"/>
  <c r="AB115" i="13"/>
  <c r="Q16" i="14" s="1"/>
  <c r="AA115" i="13"/>
  <c r="P16" i="14" s="1"/>
  <c r="Z115" i="13"/>
  <c r="O16" i="14" s="1"/>
  <c r="X115" i="13"/>
  <c r="M16" i="14" s="1"/>
  <c r="W115" i="13"/>
  <c r="L16" i="14" s="1"/>
  <c r="V115" i="13"/>
  <c r="K16" i="14" s="1"/>
  <c r="T115" i="13"/>
  <c r="I16" i="14" s="1"/>
  <c r="S115" i="13"/>
  <c r="H16" i="14" s="1"/>
  <c r="R115" i="13"/>
  <c r="G16" i="14" s="1"/>
  <c r="O115" i="13"/>
  <c r="F16" i="14" s="1"/>
  <c r="N115" i="13"/>
  <c r="E16" i="14" s="1"/>
  <c r="M115" i="13"/>
  <c r="D16" i="14" s="1"/>
  <c r="K115" i="13"/>
  <c r="C16" i="14" s="1"/>
  <c r="J115" i="13"/>
  <c r="B16" i="14" s="1"/>
  <c r="AG114" i="13"/>
  <c r="AC114" i="13"/>
  <c r="Y114" i="13"/>
  <c r="U114" i="13"/>
  <c r="AG113" i="13"/>
  <c r="AC113" i="13"/>
  <c r="Y113" i="13"/>
  <c r="U113" i="13"/>
  <c r="AG112" i="13"/>
  <c r="AC112" i="13"/>
  <c r="Y112" i="13"/>
  <c r="U112" i="13"/>
  <c r="AG111" i="13"/>
  <c r="AC111" i="13"/>
  <c r="Y111" i="13"/>
  <c r="U111" i="13"/>
  <c r="AG110" i="13"/>
  <c r="AC110" i="13"/>
  <c r="Y110" i="13"/>
  <c r="U110" i="13"/>
  <c r="AG109" i="13"/>
  <c r="AC109" i="13"/>
  <c r="Y109" i="13"/>
  <c r="U109" i="13"/>
  <c r="AG108" i="13"/>
  <c r="AC108" i="13"/>
  <c r="Y108" i="13"/>
  <c r="U108" i="13"/>
  <c r="AG107" i="13"/>
  <c r="AC107" i="13"/>
  <c r="Y107" i="13"/>
  <c r="U107" i="13"/>
  <c r="AG106" i="13"/>
  <c r="AC106" i="13"/>
  <c r="Y106" i="13"/>
  <c r="U106" i="13"/>
  <c r="AG105" i="13"/>
  <c r="AC105" i="13"/>
  <c r="Y105" i="13"/>
  <c r="Y115" i="13" s="1"/>
  <c r="N16" i="14" s="1"/>
  <c r="U105" i="13"/>
  <c r="AF103" i="13"/>
  <c r="U15" i="14" s="1"/>
  <c r="AE103" i="13"/>
  <c r="T15" i="14" s="1"/>
  <c r="AD103" i="13"/>
  <c r="S15" i="14" s="1"/>
  <c r="AB103" i="13"/>
  <c r="Q15" i="14" s="1"/>
  <c r="AA103" i="13"/>
  <c r="P15" i="14" s="1"/>
  <c r="Z103" i="13"/>
  <c r="O15" i="14" s="1"/>
  <c r="X103" i="13"/>
  <c r="M15" i="14" s="1"/>
  <c r="W103" i="13"/>
  <c r="L15" i="14" s="1"/>
  <c r="V103" i="13"/>
  <c r="K15" i="14" s="1"/>
  <c r="T103" i="13"/>
  <c r="I15" i="14" s="1"/>
  <c r="S103" i="13"/>
  <c r="H15" i="14" s="1"/>
  <c r="R103" i="13"/>
  <c r="G15" i="14" s="1"/>
  <c r="O103" i="13"/>
  <c r="F15" i="14" s="1"/>
  <c r="N103" i="13"/>
  <c r="E15" i="14" s="1"/>
  <c r="M103" i="13"/>
  <c r="D15" i="14" s="1"/>
  <c r="K103" i="13"/>
  <c r="C15" i="14" s="1"/>
  <c r="J103" i="13"/>
  <c r="B15" i="14" s="1"/>
  <c r="AG102" i="13"/>
  <c r="AC102" i="13"/>
  <c r="Y102" i="13"/>
  <c r="U102" i="13"/>
  <c r="AG101" i="13"/>
  <c r="AC101" i="13"/>
  <c r="Y101" i="13"/>
  <c r="U101" i="13"/>
  <c r="AG100" i="13"/>
  <c r="AC100" i="13"/>
  <c r="Y100" i="13"/>
  <c r="U100" i="13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G96" i="13"/>
  <c r="AC96" i="13"/>
  <c r="Y96" i="13"/>
  <c r="U96" i="13"/>
  <c r="AG95" i="13"/>
  <c r="AC95" i="13"/>
  <c r="Y95" i="13"/>
  <c r="U95" i="13"/>
  <c r="AG94" i="13"/>
  <c r="AC94" i="13"/>
  <c r="Y94" i="13"/>
  <c r="U94" i="13"/>
  <c r="AG93" i="13"/>
  <c r="AG103" i="13" s="1"/>
  <c r="V15" i="14" s="1"/>
  <c r="AC93" i="13"/>
  <c r="Y93" i="13"/>
  <c r="U93" i="13"/>
  <c r="AF91" i="13"/>
  <c r="U14" i="14" s="1"/>
  <c r="AE91" i="13"/>
  <c r="T14" i="14" s="1"/>
  <c r="AD91" i="13"/>
  <c r="S14" i="14" s="1"/>
  <c r="AB91" i="13"/>
  <c r="Q14" i="14" s="1"/>
  <c r="AA91" i="13"/>
  <c r="P14" i="14" s="1"/>
  <c r="Z91" i="13"/>
  <c r="O14" i="14" s="1"/>
  <c r="X91" i="13"/>
  <c r="M14" i="14" s="1"/>
  <c r="W91" i="13"/>
  <c r="L14" i="14" s="1"/>
  <c r="V91" i="13"/>
  <c r="K14" i="14" s="1"/>
  <c r="T91" i="13"/>
  <c r="I14" i="14" s="1"/>
  <c r="S91" i="13"/>
  <c r="H14" i="14" s="1"/>
  <c r="R91" i="13"/>
  <c r="G14" i="14" s="1"/>
  <c r="O91" i="13"/>
  <c r="F14" i="14" s="1"/>
  <c r="N91" i="13"/>
  <c r="E14" i="14" s="1"/>
  <c r="M91" i="13"/>
  <c r="D14" i="14" s="1"/>
  <c r="K91" i="13"/>
  <c r="C14" i="14" s="1"/>
  <c r="J91" i="13"/>
  <c r="B14" i="14" s="1"/>
  <c r="AG90" i="13"/>
  <c r="AC90" i="13"/>
  <c r="Y90" i="13"/>
  <c r="U90" i="13"/>
  <c r="AG89" i="13"/>
  <c r="AC89" i="13"/>
  <c r="Y89" i="13"/>
  <c r="U89" i="13"/>
  <c r="AG88" i="13"/>
  <c r="AC88" i="13"/>
  <c r="Y88" i="13"/>
  <c r="U88" i="13"/>
  <c r="AG87" i="13"/>
  <c r="AC87" i="13"/>
  <c r="Y87" i="13"/>
  <c r="U87" i="13"/>
  <c r="AG86" i="13"/>
  <c r="AC86" i="13"/>
  <c r="Y86" i="13"/>
  <c r="U86" i="13"/>
  <c r="AG85" i="13"/>
  <c r="AC85" i="13"/>
  <c r="Y85" i="13"/>
  <c r="U85" i="13"/>
  <c r="AG84" i="13"/>
  <c r="AC84" i="13"/>
  <c r="Y84" i="13"/>
  <c r="U84" i="13"/>
  <c r="AG83" i="13"/>
  <c r="AC83" i="13"/>
  <c r="Y83" i="13"/>
  <c r="U83" i="13"/>
  <c r="AG82" i="13"/>
  <c r="AC82" i="13"/>
  <c r="Y82" i="13"/>
  <c r="U82" i="13"/>
  <c r="AG81" i="13"/>
  <c r="AC81" i="13"/>
  <c r="Y81" i="13"/>
  <c r="U81" i="13"/>
  <c r="U91" i="13" s="1"/>
  <c r="J14" i="14" s="1"/>
  <c r="AF79" i="13"/>
  <c r="U13" i="14" s="1"/>
  <c r="AE79" i="13"/>
  <c r="T13" i="14" s="1"/>
  <c r="AD79" i="13"/>
  <c r="S13" i="14" s="1"/>
  <c r="AB79" i="13"/>
  <c r="Q13" i="14" s="1"/>
  <c r="AA79" i="13"/>
  <c r="P13" i="14" s="1"/>
  <c r="Z79" i="13"/>
  <c r="O13" i="14" s="1"/>
  <c r="X79" i="13"/>
  <c r="M13" i="14" s="1"/>
  <c r="W79" i="13"/>
  <c r="L13" i="14" s="1"/>
  <c r="V79" i="13"/>
  <c r="K13" i="14" s="1"/>
  <c r="T79" i="13"/>
  <c r="I13" i="14" s="1"/>
  <c r="S79" i="13"/>
  <c r="H13" i="14" s="1"/>
  <c r="R79" i="13"/>
  <c r="G13" i="14" s="1"/>
  <c r="O79" i="13"/>
  <c r="F13" i="14" s="1"/>
  <c r="N79" i="13"/>
  <c r="E13" i="14" s="1"/>
  <c r="M79" i="13"/>
  <c r="D13" i="14" s="1"/>
  <c r="K79" i="13"/>
  <c r="C13" i="14" s="1"/>
  <c r="J79" i="13"/>
  <c r="B13" i="14" s="1"/>
  <c r="AG78" i="13"/>
  <c r="AC78" i="13"/>
  <c r="Y78" i="13"/>
  <c r="U78" i="13"/>
  <c r="AG77" i="13"/>
  <c r="AC77" i="13"/>
  <c r="Y77" i="13"/>
  <c r="U77" i="13"/>
  <c r="AG76" i="13"/>
  <c r="AC76" i="13"/>
  <c r="Y76" i="13"/>
  <c r="U76" i="13"/>
  <c r="AG75" i="13"/>
  <c r="AC75" i="13"/>
  <c r="Y75" i="13"/>
  <c r="U75" i="13"/>
  <c r="AG74" i="13"/>
  <c r="AC74" i="13"/>
  <c r="Y74" i="13"/>
  <c r="U74" i="13"/>
  <c r="AG73" i="13"/>
  <c r="AC73" i="13"/>
  <c r="Y73" i="13"/>
  <c r="U73" i="13"/>
  <c r="AG72" i="13"/>
  <c r="AC72" i="13"/>
  <c r="Y72" i="13"/>
  <c r="U72" i="13"/>
  <c r="AG71" i="13"/>
  <c r="AC71" i="13"/>
  <c r="Y71" i="13"/>
  <c r="U71" i="13"/>
  <c r="AG70" i="13"/>
  <c r="AC70" i="13"/>
  <c r="Y70" i="13"/>
  <c r="U70" i="13"/>
  <c r="AG69" i="13"/>
  <c r="AG79" i="13" s="1"/>
  <c r="V13" i="14" s="1"/>
  <c r="AC69" i="13"/>
  <c r="AC79" i="13" s="1"/>
  <c r="R13" i="14" s="1"/>
  <c r="Y69" i="13"/>
  <c r="Y79" i="13" s="1"/>
  <c r="N13" i="14" s="1"/>
  <c r="U69" i="13"/>
  <c r="AF67" i="13"/>
  <c r="U12" i="14" s="1"/>
  <c r="AE67" i="13"/>
  <c r="T12" i="14" s="1"/>
  <c r="AD67" i="13"/>
  <c r="S12" i="14" s="1"/>
  <c r="AB67" i="13"/>
  <c r="Q12" i="14" s="1"/>
  <c r="AA67" i="13"/>
  <c r="P12" i="14" s="1"/>
  <c r="Z67" i="13"/>
  <c r="O12" i="14" s="1"/>
  <c r="X67" i="13"/>
  <c r="M12" i="14" s="1"/>
  <c r="W67" i="13"/>
  <c r="L12" i="14" s="1"/>
  <c r="V67" i="13"/>
  <c r="K12" i="14" s="1"/>
  <c r="T67" i="13"/>
  <c r="I12" i="14" s="1"/>
  <c r="S67" i="13"/>
  <c r="H12" i="14" s="1"/>
  <c r="R67" i="13"/>
  <c r="G12" i="14" s="1"/>
  <c r="O67" i="13"/>
  <c r="F12" i="14" s="1"/>
  <c r="N67" i="13"/>
  <c r="E12" i="14" s="1"/>
  <c r="M67" i="13"/>
  <c r="D12" i="14" s="1"/>
  <c r="K67" i="13"/>
  <c r="C12" i="14" s="1"/>
  <c r="J67" i="13"/>
  <c r="B12" i="14" s="1"/>
  <c r="AG66" i="13"/>
  <c r="AC66" i="13"/>
  <c r="Y66" i="13"/>
  <c r="U66" i="13"/>
  <c r="AG65" i="13"/>
  <c r="AC65" i="13"/>
  <c r="Y65" i="13"/>
  <c r="U65" i="13"/>
  <c r="AG64" i="13"/>
  <c r="AC64" i="13"/>
  <c r="Y64" i="13"/>
  <c r="U64" i="13"/>
  <c r="AG63" i="13"/>
  <c r="AC63" i="13"/>
  <c r="Y63" i="13"/>
  <c r="U63" i="13"/>
  <c r="AG62" i="13"/>
  <c r="AC62" i="13"/>
  <c r="Y62" i="13"/>
  <c r="U62" i="13"/>
  <c r="AG61" i="13"/>
  <c r="AC61" i="13"/>
  <c r="Y61" i="13"/>
  <c r="U61" i="13"/>
  <c r="AG60" i="13"/>
  <c r="AC60" i="13"/>
  <c r="Y60" i="13"/>
  <c r="U60" i="13"/>
  <c r="AG59" i="13"/>
  <c r="AC59" i="13"/>
  <c r="Y59" i="13"/>
  <c r="U59" i="13"/>
  <c r="AG58" i="13"/>
  <c r="AC58" i="13"/>
  <c r="Y58" i="13"/>
  <c r="U58" i="13"/>
  <c r="AG57" i="13"/>
  <c r="AC57" i="13"/>
  <c r="Y57" i="13"/>
  <c r="U57" i="13"/>
  <c r="U67" i="13" s="1"/>
  <c r="J12" i="14" s="1"/>
  <c r="AF55" i="13"/>
  <c r="U11" i="14" s="1"/>
  <c r="AE55" i="13"/>
  <c r="T11" i="14" s="1"/>
  <c r="AD55" i="13"/>
  <c r="S11" i="14" s="1"/>
  <c r="AB55" i="13"/>
  <c r="Q11" i="14" s="1"/>
  <c r="AA55" i="13"/>
  <c r="P11" i="14" s="1"/>
  <c r="Z55" i="13"/>
  <c r="O11" i="14" s="1"/>
  <c r="X55" i="13"/>
  <c r="M11" i="14" s="1"/>
  <c r="W55" i="13"/>
  <c r="L11" i="14" s="1"/>
  <c r="V55" i="13"/>
  <c r="K11" i="14" s="1"/>
  <c r="T55" i="13"/>
  <c r="I11" i="14" s="1"/>
  <c r="S55" i="13"/>
  <c r="H11" i="14" s="1"/>
  <c r="R55" i="13"/>
  <c r="G11" i="14" s="1"/>
  <c r="O55" i="13"/>
  <c r="F11" i="14" s="1"/>
  <c r="N55" i="13"/>
  <c r="E11" i="14" s="1"/>
  <c r="M55" i="13"/>
  <c r="D11" i="14" s="1"/>
  <c r="K55" i="13"/>
  <c r="C11" i="14" s="1"/>
  <c r="J55" i="13"/>
  <c r="B11" i="14" s="1"/>
  <c r="AG54" i="13"/>
  <c r="AC54" i="13"/>
  <c r="Y54" i="13"/>
  <c r="U54" i="13"/>
  <c r="AG53" i="13"/>
  <c r="AC53" i="13"/>
  <c r="Y53" i="13"/>
  <c r="U53" i="13"/>
  <c r="AG52" i="13"/>
  <c r="AC52" i="13"/>
  <c r="Y52" i="13"/>
  <c r="U52" i="13"/>
  <c r="AG51" i="13"/>
  <c r="AC51" i="13"/>
  <c r="Y51" i="13"/>
  <c r="U51" i="13"/>
  <c r="AG50" i="13"/>
  <c r="AC50" i="13"/>
  <c r="Y50" i="13"/>
  <c r="U50" i="13"/>
  <c r="AG49" i="13"/>
  <c r="AC49" i="13"/>
  <c r="Y49" i="13"/>
  <c r="U49" i="13"/>
  <c r="AG48" i="13"/>
  <c r="AC48" i="13"/>
  <c r="Y48" i="13"/>
  <c r="U48" i="13"/>
  <c r="AG47" i="13"/>
  <c r="AC47" i="13"/>
  <c r="Y47" i="13"/>
  <c r="U47" i="13"/>
  <c r="AG46" i="13"/>
  <c r="AC46" i="13"/>
  <c r="Y46" i="13"/>
  <c r="U46" i="13"/>
  <c r="AG45" i="13"/>
  <c r="AG55" i="13" s="1"/>
  <c r="V11" i="14" s="1"/>
  <c r="AC45" i="13"/>
  <c r="AC55" i="13" s="1"/>
  <c r="R11" i="14" s="1"/>
  <c r="Y45" i="13"/>
  <c r="Y55" i="13" s="1"/>
  <c r="N11" i="14" s="1"/>
  <c r="U45" i="13"/>
  <c r="AF43" i="13"/>
  <c r="U10" i="14" s="1"/>
  <c r="AE43" i="13"/>
  <c r="T10" i="14" s="1"/>
  <c r="AD43" i="13"/>
  <c r="S10" i="14" s="1"/>
  <c r="AB43" i="13"/>
  <c r="Q10" i="14" s="1"/>
  <c r="AA43" i="13"/>
  <c r="P10" i="14" s="1"/>
  <c r="Z43" i="13"/>
  <c r="O10" i="14" s="1"/>
  <c r="X43" i="13"/>
  <c r="M10" i="14" s="1"/>
  <c r="W43" i="13"/>
  <c r="L10" i="14" s="1"/>
  <c r="V43" i="13"/>
  <c r="K10" i="14" s="1"/>
  <c r="T43" i="13"/>
  <c r="I10" i="14" s="1"/>
  <c r="S43" i="13"/>
  <c r="H10" i="14" s="1"/>
  <c r="R43" i="13"/>
  <c r="G10" i="14" s="1"/>
  <c r="O43" i="13"/>
  <c r="F10" i="14" s="1"/>
  <c r="N43" i="13"/>
  <c r="E10" i="14" s="1"/>
  <c r="M43" i="13"/>
  <c r="D10" i="14" s="1"/>
  <c r="K43" i="13"/>
  <c r="C10" i="14" s="1"/>
  <c r="J43" i="13"/>
  <c r="B10" i="14" s="1"/>
  <c r="AG42" i="13"/>
  <c r="AC42" i="13"/>
  <c r="Y42" i="13"/>
  <c r="U42" i="13"/>
  <c r="AG41" i="13"/>
  <c r="AC41" i="13"/>
  <c r="Y41" i="13"/>
  <c r="U41" i="13"/>
  <c r="AG40" i="13"/>
  <c r="AC40" i="13"/>
  <c r="Y40" i="13"/>
  <c r="U40" i="13"/>
  <c r="AG39" i="13"/>
  <c r="AC39" i="13"/>
  <c r="Y39" i="13"/>
  <c r="U39" i="13"/>
  <c r="AG38" i="13"/>
  <c r="AC38" i="13"/>
  <c r="Y38" i="13"/>
  <c r="U38" i="13"/>
  <c r="AG37" i="13"/>
  <c r="AC37" i="13"/>
  <c r="Y37" i="13"/>
  <c r="U37" i="13"/>
  <c r="AG36" i="13"/>
  <c r="AC36" i="13"/>
  <c r="Y36" i="13"/>
  <c r="U36" i="13"/>
  <c r="AG35" i="13"/>
  <c r="AC35" i="13"/>
  <c r="Y35" i="13"/>
  <c r="U35" i="13"/>
  <c r="AG34" i="13"/>
  <c r="AC34" i="13"/>
  <c r="Y34" i="13"/>
  <c r="U34" i="13"/>
  <c r="AG33" i="13"/>
  <c r="AC33" i="13"/>
  <c r="Y33" i="13"/>
  <c r="U33" i="13"/>
  <c r="U43" i="13" s="1"/>
  <c r="J10" i="14" s="1"/>
  <c r="AF31" i="13"/>
  <c r="U9" i="14" s="1"/>
  <c r="AE31" i="13"/>
  <c r="T9" i="14" s="1"/>
  <c r="AD31" i="13"/>
  <c r="S9" i="14" s="1"/>
  <c r="AB31" i="13"/>
  <c r="Q9" i="14" s="1"/>
  <c r="AA31" i="13"/>
  <c r="P9" i="14" s="1"/>
  <c r="Z31" i="13"/>
  <c r="O9" i="14" s="1"/>
  <c r="X31" i="13"/>
  <c r="M9" i="14" s="1"/>
  <c r="W31" i="13"/>
  <c r="L9" i="14" s="1"/>
  <c r="V31" i="13"/>
  <c r="K9" i="14" s="1"/>
  <c r="T31" i="13"/>
  <c r="I9" i="14" s="1"/>
  <c r="S31" i="13"/>
  <c r="H9" i="14" s="1"/>
  <c r="R31" i="13"/>
  <c r="G9" i="14" s="1"/>
  <c r="O31" i="13"/>
  <c r="F9" i="14" s="1"/>
  <c r="N31" i="13"/>
  <c r="E9" i="14" s="1"/>
  <c r="M31" i="13"/>
  <c r="D9" i="14" s="1"/>
  <c r="K31" i="13"/>
  <c r="C9" i="14" s="1"/>
  <c r="J31" i="13"/>
  <c r="B9" i="14" s="1"/>
  <c r="AG30" i="13"/>
  <c r="AC30" i="13"/>
  <c r="Y30" i="13"/>
  <c r="U30" i="13"/>
  <c r="AG29" i="13"/>
  <c r="AC29" i="13"/>
  <c r="Y29" i="13"/>
  <c r="U29" i="13"/>
  <c r="AG28" i="13"/>
  <c r="AC28" i="13"/>
  <c r="Y28" i="13"/>
  <c r="U28" i="13"/>
  <c r="AG27" i="13"/>
  <c r="AC27" i="13"/>
  <c r="Y27" i="13"/>
  <c r="U27" i="13"/>
  <c r="AG26" i="13"/>
  <c r="AC26" i="13"/>
  <c r="Y26" i="13"/>
  <c r="U26" i="13"/>
  <c r="AG25" i="13"/>
  <c r="AC25" i="13"/>
  <c r="Y25" i="13"/>
  <c r="U25" i="13"/>
  <c r="AG24" i="13"/>
  <c r="AC24" i="13"/>
  <c r="Y24" i="13"/>
  <c r="U24" i="13"/>
  <c r="AG23" i="13"/>
  <c r="AC23" i="13"/>
  <c r="Y23" i="13"/>
  <c r="U23" i="13"/>
  <c r="AG22" i="13"/>
  <c r="AC22" i="13"/>
  <c r="Y22" i="13"/>
  <c r="U22" i="13"/>
  <c r="AG21" i="13"/>
  <c r="AG31" i="13" s="1"/>
  <c r="V9" i="14" s="1"/>
  <c r="AC21" i="13"/>
  <c r="Y21" i="13"/>
  <c r="Y31" i="13" s="1"/>
  <c r="N9" i="14" s="1"/>
  <c r="U21" i="13"/>
  <c r="U31" i="13" s="1"/>
  <c r="J9" i="14" s="1"/>
  <c r="AF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F8" i="14" s="1"/>
  <c r="N19" i="13"/>
  <c r="M19" i="13"/>
  <c r="K19" i="13"/>
  <c r="J19" i="13"/>
  <c r="B8" i="14" s="1"/>
  <c r="AG18" i="13"/>
  <c r="AC18" i="13"/>
  <c r="Y18" i="13"/>
  <c r="U18" i="13"/>
  <c r="AG17" i="13"/>
  <c r="AC17" i="13"/>
  <c r="Y17" i="13"/>
  <c r="U17" i="13"/>
  <c r="AG16" i="13"/>
  <c r="AC16" i="13"/>
  <c r="Y16" i="13"/>
  <c r="U16" i="13"/>
  <c r="AG15" i="13"/>
  <c r="AC15" i="13"/>
  <c r="Y15" i="13"/>
  <c r="U15" i="13"/>
  <c r="AG14" i="13"/>
  <c r="AC14" i="13"/>
  <c r="Y14" i="13"/>
  <c r="U14" i="13"/>
  <c r="AG13" i="13"/>
  <c r="AC13" i="13"/>
  <c r="Y13" i="13"/>
  <c r="U13" i="13"/>
  <c r="AG12" i="13"/>
  <c r="AC12" i="13"/>
  <c r="Y12" i="13"/>
  <c r="U12" i="13"/>
  <c r="AG11" i="13"/>
  <c r="AC11" i="13"/>
  <c r="Y11" i="13"/>
  <c r="U11" i="13"/>
  <c r="AG10" i="13"/>
  <c r="AC10" i="13"/>
  <c r="Y10" i="13"/>
  <c r="U10" i="13"/>
  <c r="AG9" i="13"/>
  <c r="AG19" i="13" s="1"/>
  <c r="AC9" i="13"/>
  <c r="AC19" i="13" s="1"/>
  <c r="Y9" i="13"/>
  <c r="Y19" i="13" s="1"/>
  <c r="U9" i="13"/>
  <c r="C18" i="12"/>
  <c r="B18" i="12"/>
  <c r="Y17" i="12"/>
  <c r="A5" i="12"/>
  <c r="A24" i="12" s="1"/>
  <c r="A3" i="12"/>
  <c r="A1" i="12"/>
  <c r="A191" i="11"/>
  <c r="AF190" i="11"/>
  <c r="U23" i="12" s="1"/>
  <c r="AE190" i="11"/>
  <c r="T23" i="12" s="1"/>
  <c r="AD190" i="11"/>
  <c r="S23" i="12" s="1"/>
  <c r="AB190" i="11"/>
  <c r="Q23" i="12" s="1"/>
  <c r="AA190" i="11"/>
  <c r="P23" i="12" s="1"/>
  <c r="Z190" i="11"/>
  <c r="O23" i="12" s="1"/>
  <c r="X190" i="11"/>
  <c r="M23" i="12" s="1"/>
  <c r="W190" i="11"/>
  <c r="L23" i="12" s="1"/>
  <c r="V190" i="11"/>
  <c r="K23" i="12" s="1"/>
  <c r="T190" i="11"/>
  <c r="I23" i="12" s="1"/>
  <c r="S190" i="11"/>
  <c r="H23" i="12" s="1"/>
  <c r="R190" i="11"/>
  <c r="G23" i="12" s="1"/>
  <c r="O190" i="11"/>
  <c r="F23" i="12" s="1"/>
  <c r="N190" i="11"/>
  <c r="E23" i="12" s="1"/>
  <c r="M190" i="11"/>
  <c r="D23" i="12" s="1"/>
  <c r="K190" i="11"/>
  <c r="C23" i="12" s="1"/>
  <c r="B23" i="12"/>
  <c r="AG189" i="11"/>
  <c r="AC189" i="11"/>
  <c r="AC190" i="11" s="1"/>
  <c r="R23" i="12" s="1"/>
  <c r="Y189" i="11"/>
  <c r="Y190" i="11" s="1"/>
  <c r="N23" i="12" s="1"/>
  <c r="U189" i="11"/>
  <c r="AF187" i="11"/>
  <c r="U22" i="12" s="1"/>
  <c r="AE187" i="11"/>
  <c r="T22" i="12" s="1"/>
  <c r="AD187" i="11"/>
  <c r="S22" i="12" s="1"/>
  <c r="AB187" i="11"/>
  <c r="Q22" i="12" s="1"/>
  <c r="AA187" i="11"/>
  <c r="P22" i="12" s="1"/>
  <c r="Z187" i="11"/>
  <c r="O22" i="12" s="1"/>
  <c r="X187" i="11"/>
  <c r="M22" i="12" s="1"/>
  <c r="W187" i="11"/>
  <c r="L22" i="12" s="1"/>
  <c r="V187" i="11"/>
  <c r="K22" i="12" s="1"/>
  <c r="T187" i="11"/>
  <c r="I22" i="12" s="1"/>
  <c r="S187" i="11"/>
  <c r="H22" i="12" s="1"/>
  <c r="R187" i="11"/>
  <c r="G22" i="12" s="1"/>
  <c r="O187" i="11"/>
  <c r="F22" i="12" s="1"/>
  <c r="N187" i="11"/>
  <c r="E22" i="12" s="1"/>
  <c r="M187" i="11"/>
  <c r="D22" i="12" s="1"/>
  <c r="K187" i="11"/>
  <c r="C22" i="12" s="1"/>
  <c r="J187" i="11"/>
  <c r="B22" i="12" s="1"/>
  <c r="AG186" i="11"/>
  <c r="AC186" i="11"/>
  <c r="Y186" i="11"/>
  <c r="U186" i="11"/>
  <c r="AG185" i="11"/>
  <c r="AC185" i="11"/>
  <c r="Y185" i="11"/>
  <c r="U185" i="11"/>
  <c r="AG184" i="11"/>
  <c r="AC184" i="11"/>
  <c r="Y184" i="11"/>
  <c r="U184" i="11"/>
  <c r="AG183" i="11"/>
  <c r="AC183" i="11"/>
  <c r="Y183" i="11"/>
  <c r="U183" i="11"/>
  <c r="AG182" i="11"/>
  <c r="AC182" i="11"/>
  <c r="Y182" i="11"/>
  <c r="U182" i="11"/>
  <c r="AG181" i="11"/>
  <c r="AC181" i="11"/>
  <c r="Y181" i="11"/>
  <c r="U181" i="11"/>
  <c r="AG180" i="11"/>
  <c r="AC180" i="11"/>
  <c r="Y180" i="11"/>
  <c r="U180" i="11"/>
  <c r="AG179" i="11"/>
  <c r="AC179" i="11"/>
  <c r="Y179" i="11"/>
  <c r="U179" i="11"/>
  <c r="AG178" i="11"/>
  <c r="AC178" i="11"/>
  <c r="Y178" i="11"/>
  <c r="U178" i="11"/>
  <c r="AG177" i="11"/>
  <c r="AC177" i="11"/>
  <c r="Y177" i="11"/>
  <c r="U177" i="11"/>
  <c r="U187" i="11" s="1"/>
  <c r="J22" i="12" s="1"/>
  <c r="AF175" i="11"/>
  <c r="U21" i="12" s="1"/>
  <c r="AE175" i="11"/>
  <c r="T21" i="12" s="1"/>
  <c r="AD175" i="11"/>
  <c r="S21" i="12" s="1"/>
  <c r="AB175" i="11"/>
  <c r="Q21" i="12" s="1"/>
  <c r="AA175" i="11"/>
  <c r="P21" i="12" s="1"/>
  <c r="Z175" i="11"/>
  <c r="O21" i="12" s="1"/>
  <c r="X175" i="11"/>
  <c r="M21" i="12" s="1"/>
  <c r="W175" i="11"/>
  <c r="L21" i="12" s="1"/>
  <c r="V175" i="11"/>
  <c r="K21" i="12" s="1"/>
  <c r="T175" i="11"/>
  <c r="I21" i="12" s="1"/>
  <c r="S175" i="11"/>
  <c r="H21" i="12" s="1"/>
  <c r="R175" i="11"/>
  <c r="G21" i="12" s="1"/>
  <c r="O175" i="11"/>
  <c r="F21" i="12" s="1"/>
  <c r="N175" i="11"/>
  <c r="E21" i="12" s="1"/>
  <c r="M175" i="11"/>
  <c r="D21" i="12" s="1"/>
  <c r="K175" i="11"/>
  <c r="C21" i="12" s="1"/>
  <c r="J175" i="11"/>
  <c r="B21" i="12" s="1"/>
  <c r="AG174" i="11"/>
  <c r="AC174" i="11"/>
  <c r="Y174" i="11"/>
  <c r="U174" i="11"/>
  <c r="AG173" i="11"/>
  <c r="AC173" i="11"/>
  <c r="Y173" i="11"/>
  <c r="U173" i="11"/>
  <c r="AG172" i="11"/>
  <c r="AC172" i="11"/>
  <c r="Y172" i="11"/>
  <c r="U172" i="11"/>
  <c r="AG171" i="11"/>
  <c r="AC171" i="11"/>
  <c r="Y171" i="11"/>
  <c r="U171" i="11"/>
  <c r="AG170" i="11"/>
  <c r="AC170" i="11"/>
  <c r="Y170" i="11"/>
  <c r="U170" i="11"/>
  <c r="AG169" i="11"/>
  <c r="AC169" i="11"/>
  <c r="Y169" i="11"/>
  <c r="U169" i="11"/>
  <c r="AG168" i="11"/>
  <c r="AC168" i="11"/>
  <c r="Y168" i="11"/>
  <c r="U168" i="11"/>
  <c r="AG167" i="11"/>
  <c r="AC167" i="11"/>
  <c r="Y167" i="11"/>
  <c r="U167" i="11"/>
  <c r="AG166" i="11"/>
  <c r="AC166" i="11"/>
  <c r="Y166" i="11"/>
  <c r="U166" i="11"/>
  <c r="AG165" i="11"/>
  <c r="AC165" i="11"/>
  <c r="AC175" i="11" s="1"/>
  <c r="R21" i="12" s="1"/>
  <c r="Y165" i="11"/>
  <c r="Y175" i="11" s="1"/>
  <c r="N21" i="12" s="1"/>
  <c r="U165" i="11"/>
  <c r="AF163" i="11"/>
  <c r="U20" i="12" s="1"/>
  <c r="AE163" i="11"/>
  <c r="T20" i="12" s="1"/>
  <c r="AD163" i="11"/>
  <c r="S20" i="12" s="1"/>
  <c r="AB163" i="11"/>
  <c r="Q20" i="12" s="1"/>
  <c r="AA163" i="11"/>
  <c r="P20" i="12" s="1"/>
  <c r="Z163" i="11"/>
  <c r="O20" i="12" s="1"/>
  <c r="X163" i="11"/>
  <c r="M20" i="12" s="1"/>
  <c r="W163" i="11"/>
  <c r="L20" i="12" s="1"/>
  <c r="V163" i="11"/>
  <c r="K20" i="12" s="1"/>
  <c r="T163" i="11"/>
  <c r="I20" i="12" s="1"/>
  <c r="S163" i="11"/>
  <c r="H20" i="12" s="1"/>
  <c r="R163" i="11"/>
  <c r="G20" i="12" s="1"/>
  <c r="O163" i="11"/>
  <c r="F20" i="12" s="1"/>
  <c r="N163" i="11"/>
  <c r="E20" i="12" s="1"/>
  <c r="M163" i="11"/>
  <c r="D20" i="12" s="1"/>
  <c r="K163" i="11"/>
  <c r="C20" i="12" s="1"/>
  <c r="J163" i="11"/>
  <c r="B20" i="12" s="1"/>
  <c r="AG162" i="11"/>
  <c r="AC162" i="11"/>
  <c r="Y162" i="11"/>
  <c r="U162" i="11"/>
  <c r="AG161" i="11"/>
  <c r="AC161" i="11"/>
  <c r="Y161" i="11"/>
  <c r="U161" i="11"/>
  <c r="AG160" i="11"/>
  <c r="AC160" i="11"/>
  <c r="Y160" i="11"/>
  <c r="U160" i="11"/>
  <c r="AG159" i="11"/>
  <c r="AC159" i="11"/>
  <c r="Y159" i="11"/>
  <c r="U159" i="11"/>
  <c r="AG158" i="11"/>
  <c r="AC158" i="11"/>
  <c r="Y158" i="11"/>
  <c r="U158" i="11"/>
  <c r="AG157" i="11"/>
  <c r="AC157" i="11"/>
  <c r="Y157" i="11"/>
  <c r="U157" i="11"/>
  <c r="AG156" i="11"/>
  <c r="AC156" i="11"/>
  <c r="Y156" i="11"/>
  <c r="U156" i="11"/>
  <c r="AG155" i="11"/>
  <c r="AC155" i="11"/>
  <c r="Y155" i="11"/>
  <c r="U155" i="11"/>
  <c r="AG154" i="11"/>
  <c r="AC154" i="11"/>
  <c r="Y154" i="11"/>
  <c r="U154" i="11"/>
  <c r="AG153" i="11"/>
  <c r="AG163" i="11" s="1"/>
  <c r="V20" i="12" s="1"/>
  <c r="AC153" i="11"/>
  <c r="Y153" i="11"/>
  <c r="U153" i="11"/>
  <c r="AF151" i="11"/>
  <c r="U19" i="12" s="1"/>
  <c r="AE151" i="11"/>
  <c r="T19" i="12" s="1"/>
  <c r="AD151" i="11"/>
  <c r="S19" i="12" s="1"/>
  <c r="AB151" i="11"/>
  <c r="Q19" i="12" s="1"/>
  <c r="AA151" i="11"/>
  <c r="P19" i="12" s="1"/>
  <c r="Z151" i="11"/>
  <c r="O19" i="12" s="1"/>
  <c r="X151" i="11"/>
  <c r="M19" i="12" s="1"/>
  <c r="W151" i="11"/>
  <c r="L19" i="12" s="1"/>
  <c r="V151" i="11"/>
  <c r="K19" i="12" s="1"/>
  <c r="T151" i="11"/>
  <c r="I19" i="12" s="1"/>
  <c r="S151" i="11"/>
  <c r="H19" i="12" s="1"/>
  <c r="R151" i="11"/>
  <c r="G19" i="12" s="1"/>
  <c r="O151" i="11"/>
  <c r="F19" i="12" s="1"/>
  <c r="N151" i="11"/>
  <c r="E19" i="12" s="1"/>
  <c r="M151" i="11"/>
  <c r="D19" i="12" s="1"/>
  <c r="K151" i="11"/>
  <c r="C19" i="12" s="1"/>
  <c r="J151" i="11"/>
  <c r="B19" i="12" s="1"/>
  <c r="AG150" i="11"/>
  <c r="AC150" i="11"/>
  <c r="Y150" i="11"/>
  <c r="U150" i="11"/>
  <c r="AG149" i="11"/>
  <c r="AC149" i="11"/>
  <c r="Y149" i="11"/>
  <c r="U149" i="11"/>
  <c r="AG148" i="11"/>
  <c r="AC148" i="11"/>
  <c r="Y148" i="11"/>
  <c r="U148" i="11"/>
  <c r="AG147" i="11"/>
  <c r="AC147" i="11"/>
  <c r="Y147" i="11"/>
  <c r="U147" i="11"/>
  <c r="AG146" i="11"/>
  <c r="AC146" i="11"/>
  <c r="Y146" i="11"/>
  <c r="U146" i="11"/>
  <c r="AG145" i="11"/>
  <c r="AC145" i="11"/>
  <c r="Y145" i="11"/>
  <c r="U145" i="11"/>
  <c r="AG144" i="11"/>
  <c r="AC144" i="11"/>
  <c r="Y144" i="11"/>
  <c r="U144" i="11"/>
  <c r="AG143" i="11"/>
  <c r="AC143" i="11"/>
  <c r="Y143" i="11"/>
  <c r="U143" i="11"/>
  <c r="AG142" i="11"/>
  <c r="AC142" i="11"/>
  <c r="Y142" i="11"/>
  <c r="U142" i="11"/>
  <c r="AG141" i="11"/>
  <c r="AC141" i="11"/>
  <c r="Y141" i="11"/>
  <c r="U141" i="11"/>
  <c r="AF139" i="11"/>
  <c r="U18" i="12" s="1"/>
  <c r="AE139" i="11"/>
  <c r="T18" i="12" s="1"/>
  <c r="AD139" i="11"/>
  <c r="S18" i="12" s="1"/>
  <c r="AB139" i="11"/>
  <c r="Q18" i="12" s="1"/>
  <c r="AA139" i="11"/>
  <c r="P18" i="12" s="1"/>
  <c r="Z139" i="11"/>
  <c r="O18" i="12" s="1"/>
  <c r="X139" i="11"/>
  <c r="M18" i="12" s="1"/>
  <c r="W139" i="11"/>
  <c r="L18" i="12" s="1"/>
  <c r="V139" i="11"/>
  <c r="K18" i="12" s="1"/>
  <c r="T139" i="11"/>
  <c r="I18" i="12" s="1"/>
  <c r="S139" i="11"/>
  <c r="H18" i="12" s="1"/>
  <c r="R139" i="11"/>
  <c r="G18" i="12" s="1"/>
  <c r="O139" i="11"/>
  <c r="F18" i="12" s="1"/>
  <c r="N139" i="11"/>
  <c r="E18" i="12" s="1"/>
  <c r="M139" i="11"/>
  <c r="D18" i="12" s="1"/>
  <c r="AG138" i="11"/>
  <c r="AC138" i="11"/>
  <c r="Y138" i="11"/>
  <c r="U138" i="11"/>
  <c r="AG137" i="11"/>
  <c r="AC137" i="11"/>
  <c r="Y137" i="11"/>
  <c r="U137" i="11"/>
  <c r="AG136" i="11"/>
  <c r="AC136" i="11"/>
  <c r="Y136" i="11"/>
  <c r="U136" i="11"/>
  <c r="AG135" i="11"/>
  <c r="AC135" i="11"/>
  <c r="Y135" i="11"/>
  <c r="U135" i="11"/>
  <c r="AG134" i="11"/>
  <c r="AC134" i="11"/>
  <c r="Y134" i="11"/>
  <c r="U134" i="11"/>
  <c r="AG133" i="11"/>
  <c r="AC133" i="11"/>
  <c r="Y133" i="11"/>
  <c r="U133" i="11"/>
  <c r="AG132" i="11"/>
  <c r="AC132" i="11"/>
  <c r="Y132" i="11"/>
  <c r="U132" i="11"/>
  <c r="AG131" i="11"/>
  <c r="AC131" i="11"/>
  <c r="Y131" i="11"/>
  <c r="U131" i="11"/>
  <c r="AG130" i="11"/>
  <c r="AC130" i="11"/>
  <c r="Y130" i="11"/>
  <c r="U130" i="11"/>
  <c r="AG129" i="11"/>
  <c r="AC129" i="11"/>
  <c r="Y129" i="11"/>
  <c r="U129" i="11"/>
  <c r="U139" i="11" s="1"/>
  <c r="J18" i="12" s="1"/>
  <c r="AF127" i="11"/>
  <c r="U17" i="12" s="1"/>
  <c r="AE127" i="11"/>
  <c r="T17" i="12" s="1"/>
  <c r="AD127" i="11"/>
  <c r="S17" i="12" s="1"/>
  <c r="AB127" i="11"/>
  <c r="Q17" i="12" s="1"/>
  <c r="AA127" i="11"/>
  <c r="P17" i="12" s="1"/>
  <c r="Z127" i="11"/>
  <c r="O17" i="12" s="1"/>
  <c r="X127" i="11"/>
  <c r="M17" i="12" s="1"/>
  <c r="W127" i="11"/>
  <c r="L17" i="12" s="1"/>
  <c r="V127" i="11"/>
  <c r="K17" i="12" s="1"/>
  <c r="T127" i="11"/>
  <c r="I17" i="12" s="1"/>
  <c r="S127" i="11"/>
  <c r="H17" i="12" s="1"/>
  <c r="R127" i="11"/>
  <c r="G17" i="12" s="1"/>
  <c r="O127" i="11"/>
  <c r="F17" i="12" s="1"/>
  <c r="N127" i="11"/>
  <c r="E17" i="12" s="1"/>
  <c r="M127" i="11"/>
  <c r="D17" i="12" s="1"/>
  <c r="K127" i="11"/>
  <c r="C17" i="12" s="1"/>
  <c r="J127" i="11"/>
  <c r="B17" i="12" s="1"/>
  <c r="AG126" i="11"/>
  <c r="AC126" i="11"/>
  <c r="Y126" i="11"/>
  <c r="U126" i="11"/>
  <c r="AG125" i="11"/>
  <c r="AC125" i="11"/>
  <c r="Y125" i="11"/>
  <c r="U125" i="11"/>
  <c r="AG124" i="11"/>
  <c r="AC124" i="11"/>
  <c r="Y124" i="11"/>
  <c r="U124" i="11"/>
  <c r="AG123" i="11"/>
  <c r="AC123" i="11"/>
  <c r="Y123" i="11"/>
  <c r="U123" i="11"/>
  <c r="AG122" i="11"/>
  <c r="AC122" i="11"/>
  <c r="Y122" i="11"/>
  <c r="U122" i="11"/>
  <c r="AG121" i="11"/>
  <c r="AC121" i="11"/>
  <c r="Y121" i="11"/>
  <c r="U121" i="11"/>
  <c r="AG120" i="11"/>
  <c r="AC120" i="11"/>
  <c r="Y120" i="11"/>
  <c r="U120" i="11"/>
  <c r="AG119" i="11"/>
  <c r="AC119" i="11"/>
  <c r="Y119" i="11"/>
  <c r="U119" i="11"/>
  <c r="AG118" i="11"/>
  <c r="AC118" i="11"/>
  <c r="Y118" i="11"/>
  <c r="U118" i="11"/>
  <c r="AG117" i="11"/>
  <c r="AC117" i="11"/>
  <c r="AC127" i="11" s="1"/>
  <c r="R17" i="12" s="1"/>
  <c r="Y117" i="11"/>
  <c r="U117" i="11"/>
  <c r="AF115" i="11"/>
  <c r="U16" i="12" s="1"/>
  <c r="AE115" i="11"/>
  <c r="T16" i="12" s="1"/>
  <c r="AD115" i="11"/>
  <c r="S16" i="12" s="1"/>
  <c r="AB115" i="11"/>
  <c r="Q16" i="12" s="1"/>
  <c r="AA115" i="11"/>
  <c r="P16" i="12" s="1"/>
  <c r="Z115" i="11"/>
  <c r="O16" i="12" s="1"/>
  <c r="X115" i="11"/>
  <c r="M16" i="12" s="1"/>
  <c r="W115" i="11"/>
  <c r="L16" i="12" s="1"/>
  <c r="V115" i="11"/>
  <c r="K16" i="12" s="1"/>
  <c r="T115" i="11"/>
  <c r="I16" i="12" s="1"/>
  <c r="S115" i="11"/>
  <c r="H16" i="12" s="1"/>
  <c r="R115" i="11"/>
  <c r="G16" i="12" s="1"/>
  <c r="O115" i="11"/>
  <c r="F16" i="12" s="1"/>
  <c r="N115" i="11"/>
  <c r="E16" i="12" s="1"/>
  <c r="M115" i="11"/>
  <c r="D16" i="12" s="1"/>
  <c r="K115" i="11"/>
  <c r="C16" i="12" s="1"/>
  <c r="J115" i="11"/>
  <c r="B16" i="12" s="1"/>
  <c r="AG114" i="11"/>
  <c r="AC114" i="11"/>
  <c r="Y114" i="11"/>
  <c r="U114" i="11"/>
  <c r="AG113" i="11"/>
  <c r="AC113" i="11"/>
  <c r="Y113" i="11"/>
  <c r="U113" i="11"/>
  <c r="AG112" i="11"/>
  <c r="AC112" i="11"/>
  <c r="Y112" i="11"/>
  <c r="U112" i="11"/>
  <c r="AG111" i="11"/>
  <c r="AC111" i="11"/>
  <c r="Y111" i="11"/>
  <c r="U111" i="11"/>
  <c r="AG110" i="11"/>
  <c r="AC110" i="11"/>
  <c r="Y110" i="11"/>
  <c r="U110" i="11"/>
  <c r="AG109" i="11"/>
  <c r="AC109" i="11"/>
  <c r="Y109" i="11"/>
  <c r="U109" i="11"/>
  <c r="AG108" i="11"/>
  <c r="AC108" i="11"/>
  <c r="Y108" i="11"/>
  <c r="U108" i="11"/>
  <c r="AG107" i="11"/>
  <c r="AC107" i="11"/>
  <c r="Y107" i="11"/>
  <c r="U107" i="11"/>
  <c r="AG106" i="11"/>
  <c r="AC106" i="11"/>
  <c r="Y106" i="11"/>
  <c r="U106" i="11"/>
  <c r="AG105" i="11"/>
  <c r="AC105" i="11"/>
  <c r="AC115" i="11" s="1"/>
  <c r="R16" i="12" s="1"/>
  <c r="Y105" i="11"/>
  <c r="U105" i="11"/>
  <c r="AF103" i="11"/>
  <c r="U15" i="12" s="1"/>
  <c r="AE103" i="11"/>
  <c r="T15" i="12" s="1"/>
  <c r="AD103" i="11"/>
  <c r="S15" i="12" s="1"/>
  <c r="AB103" i="11"/>
  <c r="Q15" i="12" s="1"/>
  <c r="AA103" i="11"/>
  <c r="P15" i="12" s="1"/>
  <c r="Z103" i="11"/>
  <c r="O15" i="12" s="1"/>
  <c r="X103" i="11"/>
  <c r="M15" i="12" s="1"/>
  <c r="W103" i="11"/>
  <c r="L15" i="12" s="1"/>
  <c r="V103" i="11"/>
  <c r="K15" i="12" s="1"/>
  <c r="T103" i="11"/>
  <c r="I15" i="12" s="1"/>
  <c r="S103" i="11"/>
  <c r="H15" i="12" s="1"/>
  <c r="R103" i="11"/>
  <c r="G15" i="12" s="1"/>
  <c r="O103" i="11"/>
  <c r="F15" i="12" s="1"/>
  <c r="N103" i="11"/>
  <c r="E15" i="12" s="1"/>
  <c r="M103" i="11"/>
  <c r="D15" i="12" s="1"/>
  <c r="K103" i="11"/>
  <c r="C15" i="12" s="1"/>
  <c r="J103" i="11"/>
  <c r="B15" i="12" s="1"/>
  <c r="AG102" i="11"/>
  <c r="AC102" i="11"/>
  <c r="Y102" i="11"/>
  <c r="U102" i="11"/>
  <c r="AG101" i="11"/>
  <c r="AC101" i="11"/>
  <c r="Y101" i="11"/>
  <c r="U101" i="11"/>
  <c r="AG100" i="11"/>
  <c r="AC100" i="11"/>
  <c r="Y100" i="11"/>
  <c r="U100" i="11"/>
  <c r="AG99" i="11"/>
  <c r="AC99" i="11"/>
  <c r="Y99" i="11"/>
  <c r="U99" i="11"/>
  <c r="AG98" i="11"/>
  <c r="AC98" i="11"/>
  <c r="Y98" i="11"/>
  <c r="U98" i="11"/>
  <c r="AG97" i="11"/>
  <c r="AC97" i="11"/>
  <c r="Y97" i="11"/>
  <c r="U97" i="11"/>
  <c r="AG96" i="11"/>
  <c r="AC96" i="11"/>
  <c r="Y96" i="11"/>
  <c r="U96" i="11"/>
  <c r="AG95" i="11"/>
  <c r="AC95" i="11"/>
  <c r="Y95" i="11"/>
  <c r="U95" i="11"/>
  <c r="AG94" i="11"/>
  <c r="AC94" i="11"/>
  <c r="Y94" i="11"/>
  <c r="U94" i="11"/>
  <c r="AG93" i="11"/>
  <c r="AC93" i="11"/>
  <c r="Y93" i="11"/>
  <c r="Y103" i="11" s="1"/>
  <c r="N15" i="12" s="1"/>
  <c r="U93" i="11"/>
  <c r="AF91" i="11"/>
  <c r="U14" i="12" s="1"/>
  <c r="AE91" i="11"/>
  <c r="T14" i="12" s="1"/>
  <c r="AD91" i="11"/>
  <c r="S14" i="12" s="1"/>
  <c r="AB91" i="11"/>
  <c r="Q14" i="12" s="1"/>
  <c r="AA91" i="11"/>
  <c r="P14" i="12" s="1"/>
  <c r="Z91" i="11"/>
  <c r="O14" i="12" s="1"/>
  <c r="X91" i="11"/>
  <c r="M14" i="12" s="1"/>
  <c r="W91" i="11"/>
  <c r="L14" i="12" s="1"/>
  <c r="V91" i="11"/>
  <c r="K14" i="12" s="1"/>
  <c r="T91" i="11"/>
  <c r="I14" i="12" s="1"/>
  <c r="S91" i="11"/>
  <c r="H14" i="12" s="1"/>
  <c r="R91" i="11"/>
  <c r="G14" i="12" s="1"/>
  <c r="O91" i="11"/>
  <c r="F14" i="12" s="1"/>
  <c r="N91" i="11"/>
  <c r="E14" i="12" s="1"/>
  <c r="M91" i="11"/>
  <c r="D14" i="12" s="1"/>
  <c r="K91" i="11"/>
  <c r="C14" i="12" s="1"/>
  <c r="J91" i="11"/>
  <c r="B14" i="12" s="1"/>
  <c r="AG90" i="11"/>
  <c r="AC90" i="11"/>
  <c r="Y90" i="11"/>
  <c r="U90" i="11"/>
  <c r="AG89" i="11"/>
  <c r="AC89" i="11"/>
  <c r="Y89" i="11"/>
  <c r="U89" i="11"/>
  <c r="AG88" i="11"/>
  <c r="AC88" i="11"/>
  <c r="Y88" i="11"/>
  <c r="U88" i="11"/>
  <c r="AG87" i="11"/>
  <c r="AC87" i="11"/>
  <c r="Y87" i="11"/>
  <c r="U87" i="11"/>
  <c r="AG86" i="11"/>
  <c r="AC86" i="11"/>
  <c r="Y86" i="11"/>
  <c r="U86" i="11"/>
  <c r="AG85" i="11"/>
  <c r="AC85" i="11"/>
  <c r="Y85" i="11"/>
  <c r="U85" i="11"/>
  <c r="AG84" i="11"/>
  <c r="AC84" i="11"/>
  <c r="Y84" i="11"/>
  <c r="U84" i="11"/>
  <c r="AG83" i="11"/>
  <c r="AC83" i="11"/>
  <c r="Y83" i="11"/>
  <c r="U83" i="11"/>
  <c r="AG82" i="11"/>
  <c r="AC82" i="11"/>
  <c r="Y82" i="11"/>
  <c r="U82" i="11"/>
  <c r="AG81" i="11"/>
  <c r="AC81" i="11"/>
  <c r="AC91" i="11" s="1"/>
  <c r="R14" i="12" s="1"/>
  <c r="Y81" i="11"/>
  <c r="Y91" i="11" s="1"/>
  <c r="N14" i="12" s="1"/>
  <c r="U81" i="11"/>
  <c r="AF79" i="11"/>
  <c r="U13" i="12" s="1"/>
  <c r="AE79" i="11"/>
  <c r="T13" i="12" s="1"/>
  <c r="AD79" i="11"/>
  <c r="S13" i="12" s="1"/>
  <c r="AB79" i="11"/>
  <c r="Q13" i="12" s="1"/>
  <c r="AA79" i="11"/>
  <c r="P13" i="12" s="1"/>
  <c r="Z79" i="11"/>
  <c r="O13" i="12" s="1"/>
  <c r="X79" i="11"/>
  <c r="M13" i="12" s="1"/>
  <c r="W79" i="11"/>
  <c r="V79" i="11"/>
  <c r="K13" i="12" s="1"/>
  <c r="T79" i="11"/>
  <c r="I13" i="12" s="1"/>
  <c r="S79" i="11"/>
  <c r="H13" i="12" s="1"/>
  <c r="R79" i="11"/>
  <c r="G13" i="12" s="1"/>
  <c r="O79" i="11"/>
  <c r="F13" i="12" s="1"/>
  <c r="N79" i="11"/>
  <c r="E13" i="12" s="1"/>
  <c r="M79" i="11"/>
  <c r="D13" i="12" s="1"/>
  <c r="K79" i="11"/>
  <c r="C13" i="12" s="1"/>
  <c r="J79" i="11"/>
  <c r="B13" i="12" s="1"/>
  <c r="AG78" i="11"/>
  <c r="AC78" i="11"/>
  <c r="Y78" i="11"/>
  <c r="U78" i="11"/>
  <c r="AG77" i="11"/>
  <c r="AC77" i="11"/>
  <c r="Y77" i="11"/>
  <c r="U77" i="11"/>
  <c r="AG76" i="11"/>
  <c r="AC76" i="11"/>
  <c r="Y76" i="11"/>
  <c r="U76" i="11"/>
  <c r="AG75" i="11"/>
  <c r="AC75" i="11"/>
  <c r="Y75" i="11"/>
  <c r="U75" i="11"/>
  <c r="AG74" i="11"/>
  <c r="AC74" i="11"/>
  <c r="Y74" i="11"/>
  <c r="U74" i="11"/>
  <c r="AG73" i="11"/>
  <c r="AC73" i="11"/>
  <c r="Y73" i="11"/>
  <c r="U73" i="11"/>
  <c r="AG72" i="11"/>
  <c r="AC72" i="11"/>
  <c r="Y72" i="11"/>
  <c r="U72" i="11"/>
  <c r="AG71" i="11"/>
  <c r="AC71" i="11"/>
  <c r="Y71" i="11"/>
  <c r="U71" i="11"/>
  <c r="AG70" i="11"/>
  <c r="AC70" i="11"/>
  <c r="Y70" i="11"/>
  <c r="U70" i="11"/>
  <c r="AG69" i="11"/>
  <c r="AC69" i="11"/>
  <c r="Y69" i="11"/>
  <c r="U69" i="11"/>
  <c r="U79" i="11" s="1"/>
  <c r="J13" i="12" s="1"/>
  <c r="AF67" i="11"/>
  <c r="U12" i="12" s="1"/>
  <c r="AE67" i="11"/>
  <c r="T12" i="12" s="1"/>
  <c r="AD67" i="11"/>
  <c r="S12" i="12" s="1"/>
  <c r="AB67" i="11"/>
  <c r="Q12" i="12" s="1"/>
  <c r="AA67" i="11"/>
  <c r="P12" i="12" s="1"/>
  <c r="Z67" i="11"/>
  <c r="O12" i="12" s="1"/>
  <c r="X67" i="11"/>
  <c r="M12" i="12" s="1"/>
  <c r="W67" i="11"/>
  <c r="L12" i="12" s="1"/>
  <c r="V67" i="11"/>
  <c r="K12" i="12" s="1"/>
  <c r="T67" i="11"/>
  <c r="I12" i="12" s="1"/>
  <c r="S67" i="11"/>
  <c r="H12" i="12" s="1"/>
  <c r="R67" i="11"/>
  <c r="G12" i="12" s="1"/>
  <c r="O67" i="11"/>
  <c r="F12" i="12" s="1"/>
  <c r="N67" i="11"/>
  <c r="E12" i="12" s="1"/>
  <c r="M67" i="11"/>
  <c r="D12" i="12" s="1"/>
  <c r="K67" i="11"/>
  <c r="C12" i="12" s="1"/>
  <c r="J67" i="11"/>
  <c r="B12" i="12" s="1"/>
  <c r="AG66" i="11"/>
  <c r="AC66" i="11"/>
  <c r="Y66" i="11"/>
  <c r="U66" i="11"/>
  <c r="AG65" i="11"/>
  <c r="AC65" i="11"/>
  <c r="Y65" i="11"/>
  <c r="U65" i="11"/>
  <c r="AG64" i="11"/>
  <c r="AC64" i="11"/>
  <c r="Y64" i="11"/>
  <c r="U64" i="11"/>
  <c r="AG63" i="11"/>
  <c r="AC63" i="11"/>
  <c r="Y63" i="11"/>
  <c r="U63" i="11"/>
  <c r="AG62" i="11"/>
  <c r="AC62" i="11"/>
  <c r="Y62" i="11"/>
  <c r="U62" i="11"/>
  <c r="AG61" i="11"/>
  <c r="AC61" i="11"/>
  <c r="Y61" i="11"/>
  <c r="U61" i="11"/>
  <c r="AG60" i="11"/>
  <c r="AC60" i="11"/>
  <c r="Y60" i="11"/>
  <c r="U60" i="11"/>
  <c r="AG59" i="11"/>
  <c r="AC59" i="11"/>
  <c r="Y59" i="11"/>
  <c r="U59" i="11"/>
  <c r="AG58" i="11"/>
  <c r="AC58" i="11"/>
  <c r="Y58" i="11"/>
  <c r="U58" i="11"/>
  <c r="AG57" i="11"/>
  <c r="AC57" i="11"/>
  <c r="Y57" i="11"/>
  <c r="U57" i="11"/>
  <c r="AF55" i="11"/>
  <c r="U11" i="12" s="1"/>
  <c r="AE55" i="11"/>
  <c r="T11" i="12" s="1"/>
  <c r="AD55" i="11"/>
  <c r="S11" i="12" s="1"/>
  <c r="AB55" i="11"/>
  <c r="Q11" i="12" s="1"/>
  <c r="AA55" i="11"/>
  <c r="P11" i="12" s="1"/>
  <c r="Z55" i="11"/>
  <c r="O11" i="12" s="1"/>
  <c r="X55" i="11"/>
  <c r="M11" i="12" s="1"/>
  <c r="W55" i="11"/>
  <c r="L11" i="12" s="1"/>
  <c r="V55" i="11"/>
  <c r="K11" i="12" s="1"/>
  <c r="T55" i="11"/>
  <c r="I11" i="12" s="1"/>
  <c r="S55" i="11"/>
  <c r="H11" i="12" s="1"/>
  <c r="R55" i="11"/>
  <c r="G11" i="12" s="1"/>
  <c r="O55" i="11"/>
  <c r="F11" i="12" s="1"/>
  <c r="N55" i="11"/>
  <c r="E11" i="12" s="1"/>
  <c r="M55" i="11"/>
  <c r="D11" i="12" s="1"/>
  <c r="K55" i="11"/>
  <c r="C11" i="12" s="1"/>
  <c r="J55" i="11"/>
  <c r="B11" i="12" s="1"/>
  <c r="AG54" i="11"/>
  <c r="AC54" i="11"/>
  <c r="Y54" i="11"/>
  <c r="U54" i="11"/>
  <c r="AG53" i="11"/>
  <c r="AC53" i="11"/>
  <c r="Y53" i="11"/>
  <c r="U53" i="11"/>
  <c r="AG52" i="11"/>
  <c r="AC52" i="11"/>
  <c r="Y52" i="11"/>
  <c r="U52" i="11"/>
  <c r="AG51" i="11"/>
  <c r="AC51" i="11"/>
  <c r="Y51" i="11"/>
  <c r="U51" i="11"/>
  <c r="AG50" i="11"/>
  <c r="AC50" i="11"/>
  <c r="Y50" i="11"/>
  <c r="U50" i="11"/>
  <c r="AG49" i="11"/>
  <c r="AC49" i="11"/>
  <c r="Y49" i="11"/>
  <c r="U49" i="11"/>
  <c r="AG48" i="11"/>
  <c r="AC48" i="11"/>
  <c r="Y48" i="11"/>
  <c r="U48" i="11"/>
  <c r="AG47" i="11"/>
  <c r="AC47" i="11"/>
  <c r="Y47" i="11"/>
  <c r="U47" i="11"/>
  <c r="AG46" i="11"/>
  <c r="AC46" i="11"/>
  <c r="Y46" i="11"/>
  <c r="U46" i="11"/>
  <c r="AG45" i="11"/>
  <c r="AC45" i="11"/>
  <c r="Y45" i="11"/>
  <c r="U45" i="11"/>
  <c r="AF43" i="11"/>
  <c r="U10" i="12" s="1"/>
  <c r="AE43" i="11"/>
  <c r="T10" i="12" s="1"/>
  <c r="AD43" i="11"/>
  <c r="S10" i="12" s="1"/>
  <c r="AB43" i="11"/>
  <c r="Q10" i="12" s="1"/>
  <c r="AA43" i="11"/>
  <c r="P10" i="12" s="1"/>
  <c r="Z43" i="11"/>
  <c r="O10" i="12" s="1"/>
  <c r="X43" i="11"/>
  <c r="M10" i="12" s="1"/>
  <c r="W43" i="11"/>
  <c r="L10" i="12" s="1"/>
  <c r="V43" i="11"/>
  <c r="K10" i="12" s="1"/>
  <c r="T43" i="11"/>
  <c r="I10" i="12" s="1"/>
  <c r="S43" i="11"/>
  <c r="H10" i="12" s="1"/>
  <c r="R43" i="11"/>
  <c r="G10" i="12" s="1"/>
  <c r="O43" i="11"/>
  <c r="F10" i="12" s="1"/>
  <c r="N43" i="11"/>
  <c r="E10" i="12" s="1"/>
  <c r="M43" i="11"/>
  <c r="D10" i="12" s="1"/>
  <c r="K43" i="11"/>
  <c r="C10" i="12" s="1"/>
  <c r="J43" i="11"/>
  <c r="B10" i="12" s="1"/>
  <c r="AG42" i="11"/>
  <c r="AC42" i="11"/>
  <c r="Y42" i="11"/>
  <c r="U42" i="11"/>
  <c r="AG41" i="11"/>
  <c r="AC41" i="11"/>
  <c r="Y41" i="11"/>
  <c r="U41" i="11"/>
  <c r="AG40" i="11"/>
  <c r="AC40" i="11"/>
  <c r="Y40" i="11"/>
  <c r="U40" i="11"/>
  <c r="AG39" i="11"/>
  <c r="AC39" i="11"/>
  <c r="Y39" i="11"/>
  <c r="U39" i="11"/>
  <c r="AG38" i="11"/>
  <c r="AC38" i="11"/>
  <c r="Y38" i="11"/>
  <c r="U38" i="11"/>
  <c r="AG37" i="11"/>
  <c r="AC37" i="11"/>
  <c r="Y37" i="11"/>
  <c r="U37" i="11"/>
  <c r="AG36" i="11"/>
  <c r="AC36" i="11"/>
  <c r="Y36" i="11"/>
  <c r="U36" i="11"/>
  <c r="AG35" i="11"/>
  <c r="AC35" i="11"/>
  <c r="Y35" i="11"/>
  <c r="U35" i="11"/>
  <c r="AG34" i="11"/>
  <c r="AC34" i="11"/>
  <c r="Y34" i="11"/>
  <c r="U34" i="11"/>
  <c r="AG33" i="11"/>
  <c r="AC33" i="11"/>
  <c r="Y33" i="11"/>
  <c r="U33" i="11"/>
  <c r="AF31" i="11"/>
  <c r="U9" i="12" s="1"/>
  <c r="AE31" i="11"/>
  <c r="AD31" i="11"/>
  <c r="S9" i="12" s="1"/>
  <c r="AB31" i="11"/>
  <c r="Q9" i="12" s="1"/>
  <c r="AA31" i="11"/>
  <c r="P9" i="12" s="1"/>
  <c r="Z31" i="11"/>
  <c r="O9" i="12" s="1"/>
  <c r="X31" i="11"/>
  <c r="M9" i="12" s="1"/>
  <c r="W31" i="11"/>
  <c r="L9" i="12" s="1"/>
  <c r="V31" i="11"/>
  <c r="K9" i="12" s="1"/>
  <c r="T31" i="11"/>
  <c r="I9" i="12" s="1"/>
  <c r="S31" i="11"/>
  <c r="H9" i="12" s="1"/>
  <c r="R31" i="11"/>
  <c r="G9" i="12" s="1"/>
  <c r="O31" i="11"/>
  <c r="F9" i="12" s="1"/>
  <c r="N31" i="11"/>
  <c r="E9" i="12" s="1"/>
  <c r="M31" i="11"/>
  <c r="D9" i="12" s="1"/>
  <c r="K31" i="11"/>
  <c r="C9" i="12" s="1"/>
  <c r="J31" i="11"/>
  <c r="B9" i="12" s="1"/>
  <c r="AG30" i="11"/>
  <c r="AC30" i="11"/>
  <c r="Y30" i="11"/>
  <c r="U30" i="11"/>
  <c r="AG29" i="11"/>
  <c r="AC29" i="11"/>
  <c r="Y29" i="11"/>
  <c r="U29" i="11"/>
  <c r="AG28" i="11"/>
  <c r="AC28" i="11"/>
  <c r="Y28" i="11"/>
  <c r="U28" i="11"/>
  <c r="AG27" i="11"/>
  <c r="AC27" i="11"/>
  <c r="Y27" i="11"/>
  <c r="U27" i="11"/>
  <c r="AG26" i="11"/>
  <c r="AC26" i="11"/>
  <c r="Y26" i="11"/>
  <c r="U26" i="11"/>
  <c r="AG25" i="11"/>
  <c r="AC25" i="11"/>
  <c r="Y25" i="11"/>
  <c r="U25" i="11"/>
  <c r="AG24" i="11"/>
  <c r="AC24" i="11"/>
  <c r="Y24" i="11"/>
  <c r="U24" i="11"/>
  <c r="AG23" i="11"/>
  <c r="AC23" i="11"/>
  <c r="Y23" i="11"/>
  <c r="U23" i="11"/>
  <c r="AG22" i="11"/>
  <c r="AC22" i="11"/>
  <c r="Y22" i="11"/>
  <c r="U22" i="11"/>
  <c r="AG21" i="11"/>
  <c r="AC21" i="11"/>
  <c r="Y21" i="11"/>
  <c r="U21" i="11"/>
  <c r="AF19" i="11"/>
  <c r="AE19" i="11"/>
  <c r="T8" i="12" s="1"/>
  <c r="AD19" i="11"/>
  <c r="AB19" i="11"/>
  <c r="AA19" i="11"/>
  <c r="P8" i="12" s="1"/>
  <c r="Z19" i="11"/>
  <c r="X19" i="11"/>
  <c r="W19" i="11"/>
  <c r="L8" i="12" s="1"/>
  <c r="V19" i="11"/>
  <c r="T19" i="11"/>
  <c r="S19" i="11"/>
  <c r="H8" i="12" s="1"/>
  <c r="R19" i="11"/>
  <c r="O19" i="11"/>
  <c r="N19" i="11"/>
  <c r="M19" i="11"/>
  <c r="D8" i="12" s="1"/>
  <c r="K19" i="11"/>
  <c r="J19" i="11"/>
  <c r="B8" i="12" s="1"/>
  <c r="AG18" i="11"/>
  <c r="AC18" i="11"/>
  <c r="Y18" i="11"/>
  <c r="U18" i="11"/>
  <c r="AG17" i="11"/>
  <c r="AC17" i="11"/>
  <c r="Y17" i="11"/>
  <c r="U17" i="11"/>
  <c r="AG16" i="11"/>
  <c r="AC16" i="11"/>
  <c r="Y16" i="11"/>
  <c r="U16" i="11"/>
  <c r="AG15" i="11"/>
  <c r="AC15" i="11"/>
  <c r="Y15" i="11"/>
  <c r="U15" i="11"/>
  <c r="AG14" i="11"/>
  <c r="AC14" i="11"/>
  <c r="Y14" i="11"/>
  <c r="U14" i="11"/>
  <c r="AG13" i="11"/>
  <c r="AC13" i="11"/>
  <c r="Y13" i="11"/>
  <c r="U13" i="11"/>
  <c r="AG12" i="11"/>
  <c r="AC12" i="11"/>
  <c r="Y12" i="11"/>
  <c r="U12" i="11"/>
  <c r="AG11" i="11"/>
  <c r="AC11" i="11"/>
  <c r="Y11" i="11"/>
  <c r="U11" i="11"/>
  <c r="AG10" i="11"/>
  <c r="AC10" i="11"/>
  <c r="Y10" i="11"/>
  <c r="U10" i="11"/>
  <c r="AG9" i="11"/>
  <c r="AC9" i="11"/>
  <c r="Y9" i="11"/>
  <c r="U9" i="11"/>
  <c r="C18" i="8"/>
  <c r="B18" i="8"/>
  <c r="Y17" i="8"/>
  <c r="A5" i="8"/>
  <c r="A24" i="8" s="1"/>
  <c r="A3" i="8"/>
  <c r="A191" i="7"/>
  <c r="AF190" i="7"/>
  <c r="U23" i="8" s="1"/>
  <c r="AE190" i="7"/>
  <c r="T23" i="8" s="1"/>
  <c r="AD190" i="7"/>
  <c r="S23" i="8" s="1"/>
  <c r="AB190" i="7"/>
  <c r="Q23" i="8" s="1"/>
  <c r="AA190" i="7"/>
  <c r="P23" i="8" s="1"/>
  <c r="Z190" i="7"/>
  <c r="O23" i="8" s="1"/>
  <c r="X190" i="7"/>
  <c r="M23" i="8" s="1"/>
  <c r="W190" i="7"/>
  <c r="L23" i="8" s="1"/>
  <c r="V190" i="7"/>
  <c r="K23" i="8" s="1"/>
  <c r="T190" i="7"/>
  <c r="I23" i="8" s="1"/>
  <c r="S190" i="7"/>
  <c r="H23" i="8" s="1"/>
  <c r="R190" i="7"/>
  <c r="G23" i="8" s="1"/>
  <c r="O190" i="7"/>
  <c r="F23" i="8" s="1"/>
  <c r="N190" i="7"/>
  <c r="E23" i="8" s="1"/>
  <c r="M190" i="7"/>
  <c r="D23" i="8" s="1"/>
  <c r="K190" i="7"/>
  <c r="C23" i="8" s="1"/>
  <c r="B23" i="8"/>
  <c r="AG189" i="7"/>
  <c r="AC189" i="7"/>
  <c r="Y189" i="7"/>
  <c r="Y190" i="7" s="1"/>
  <c r="N23" i="8" s="1"/>
  <c r="U189" i="7"/>
  <c r="AF187" i="7"/>
  <c r="U22" i="8" s="1"/>
  <c r="AE187" i="7"/>
  <c r="T22" i="8" s="1"/>
  <c r="AD187" i="7"/>
  <c r="S22" i="8" s="1"/>
  <c r="AB187" i="7"/>
  <c r="Q22" i="8" s="1"/>
  <c r="AA187" i="7"/>
  <c r="P22" i="8" s="1"/>
  <c r="Z187" i="7"/>
  <c r="O22" i="8" s="1"/>
  <c r="X187" i="7"/>
  <c r="M22" i="8" s="1"/>
  <c r="W187" i="7"/>
  <c r="L22" i="8" s="1"/>
  <c r="V187" i="7"/>
  <c r="K22" i="8" s="1"/>
  <c r="T187" i="7"/>
  <c r="I22" i="8" s="1"/>
  <c r="S187" i="7"/>
  <c r="H22" i="8" s="1"/>
  <c r="R187" i="7"/>
  <c r="G22" i="8" s="1"/>
  <c r="O187" i="7"/>
  <c r="F22" i="8" s="1"/>
  <c r="N187" i="7"/>
  <c r="E22" i="8" s="1"/>
  <c r="M187" i="7"/>
  <c r="D22" i="8" s="1"/>
  <c r="K187" i="7"/>
  <c r="C22" i="8" s="1"/>
  <c r="J187" i="7"/>
  <c r="B22" i="8" s="1"/>
  <c r="AG186" i="7"/>
  <c r="AC186" i="7"/>
  <c r="Y186" i="7"/>
  <c r="U186" i="7"/>
  <c r="AG185" i="7"/>
  <c r="AC185" i="7"/>
  <c r="Y185" i="7"/>
  <c r="U185" i="7"/>
  <c r="AG184" i="7"/>
  <c r="AC184" i="7"/>
  <c r="Y184" i="7"/>
  <c r="U184" i="7"/>
  <c r="AG183" i="7"/>
  <c r="AC183" i="7"/>
  <c r="Y183" i="7"/>
  <c r="U183" i="7"/>
  <c r="AG182" i="7"/>
  <c r="AC182" i="7"/>
  <c r="Y182" i="7"/>
  <c r="U182" i="7"/>
  <c r="AG181" i="7"/>
  <c r="AC181" i="7"/>
  <c r="Y181" i="7"/>
  <c r="U181" i="7"/>
  <c r="AG180" i="7"/>
  <c r="AC180" i="7"/>
  <c r="Y180" i="7"/>
  <c r="U180" i="7"/>
  <c r="AG179" i="7"/>
  <c r="AC179" i="7"/>
  <c r="Y179" i="7"/>
  <c r="U179" i="7"/>
  <c r="AG178" i="7"/>
  <c r="AC178" i="7"/>
  <c r="Y178" i="7"/>
  <c r="U178" i="7"/>
  <c r="AG177" i="7"/>
  <c r="AC177" i="7"/>
  <c r="AC187" i="7" s="1"/>
  <c r="R22" i="8" s="1"/>
  <c r="Y177" i="7"/>
  <c r="Y187" i="7" s="1"/>
  <c r="N22" i="8" s="1"/>
  <c r="U177" i="7"/>
  <c r="U187" i="7" s="1"/>
  <c r="J22" i="8" s="1"/>
  <c r="AF175" i="7"/>
  <c r="U21" i="8" s="1"/>
  <c r="AE175" i="7"/>
  <c r="T21" i="8" s="1"/>
  <c r="AD175" i="7"/>
  <c r="S21" i="8" s="1"/>
  <c r="AB175" i="7"/>
  <c r="Q21" i="8" s="1"/>
  <c r="AA175" i="7"/>
  <c r="P21" i="8" s="1"/>
  <c r="Z175" i="7"/>
  <c r="O21" i="8" s="1"/>
  <c r="X175" i="7"/>
  <c r="M21" i="8" s="1"/>
  <c r="W175" i="7"/>
  <c r="L21" i="8" s="1"/>
  <c r="V175" i="7"/>
  <c r="K21" i="8" s="1"/>
  <c r="T175" i="7"/>
  <c r="I21" i="8" s="1"/>
  <c r="S175" i="7"/>
  <c r="H21" i="8" s="1"/>
  <c r="R175" i="7"/>
  <c r="G21" i="8" s="1"/>
  <c r="O175" i="7"/>
  <c r="F21" i="8" s="1"/>
  <c r="N175" i="7"/>
  <c r="E21" i="8" s="1"/>
  <c r="M175" i="7"/>
  <c r="D21" i="8" s="1"/>
  <c r="K175" i="7"/>
  <c r="C21" i="8" s="1"/>
  <c r="J175" i="7"/>
  <c r="B21" i="8" s="1"/>
  <c r="AG174" i="7"/>
  <c r="AC174" i="7"/>
  <c r="Y174" i="7"/>
  <c r="U174" i="7"/>
  <c r="AG173" i="7"/>
  <c r="AC173" i="7"/>
  <c r="Y173" i="7"/>
  <c r="U173" i="7"/>
  <c r="AG172" i="7"/>
  <c r="AC172" i="7"/>
  <c r="Y172" i="7"/>
  <c r="U172" i="7"/>
  <c r="AG171" i="7"/>
  <c r="AC171" i="7"/>
  <c r="Y171" i="7"/>
  <c r="U171" i="7"/>
  <c r="AG170" i="7"/>
  <c r="AC170" i="7"/>
  <c r="Y170" i="7"/>
  <c r="U170" i="7"/>
  <c r="AG169" i="7"/>
  <c r="AC169" i="7"/>
  <c r="Y169" i="7"/>
  <c r="U169" i="7"/>
  <c r="AG168" i="7"/>
  <c r="AC168" i="7"/>
  <c r="Y168" i="7"/>
  <c r="U168" i="7"/>
  <c r="AG167" i="7"/>
  <c r="AC167" i="7"/>
  <c r="Y167" i="7"/>
  <c r="U167" i="7"/>
  <c r="AG166" i="7"/>
  <c r="AC166" i="7"/>
  <c r="Y166" i="7"/>
  <c r="U166" i="7"/>
  <c r="AG165" i="7"/>
  <c r="AC165" i="7"/>
  <c r="Y165" i="7"/>
  <c r="U165" i="7"/>
  <c r="U175" i="7" s="1"/>
  <c r="J21" i="8" s="1"/>
  <c r="AF163" i="7"/>
  <c r="U20" i="8" s="1"/>
  <c r="AE163" i="7"/>
  <c r="T20" i="8" s="1"/>
  <c r="AD163" i="7"/>
  <c r="S20" i="8" s="1"/>
  <c r="AB163" i="7"/>
  <c r="Q20" i="8" s="1"/>
  <c r="AA163" i="7"/>
  <c r="P20" i="8" s="1"/>
  <c r="Z163" i="7"/>
  <c r="O20" i="8" s="1"/>
  <c r="X163" i="7"/>
  <c r="M20" i="8" s="1"/>
  <c r="W163" i="7"/>
  <c r="L20" i="8" s="1"/>
  <c r="V163" i="7"/>
  <c r="K20" i="8" s="1"/>
  <c r="T163" i="7"/>
  <c r="I20" i="8" s="1"/>
  <c r="S163" i="7"/>
  <c r="H20" i="8" s="1"/>
  <c r="R163" i="7"/>
  <c r="G20" i="8" s="1"/>
  <c r="O163" i="7"/>
  <c r="F20" i="8" s="1"/>
  <c r="N163" i="7"/>
  <c r="E20" i="8" s="1"/>
  <c r="M163" i="7"/>
  <c r="D20" i="8" s="1"/>
  <c r="K163" i="7"/>
  <c r="C20" i="8" s="1"/>
  <c r="J163" i="7"/>
  <c r="B20" i="8" s="1"/>
  <c r="AG162" i="7"/>
  <c r="AC162" i="7"/>
  <c r="Y162" i="7"/>
  <c r="U162" i="7"/>
  <c r="AG161" i="7"/>
  <c r="AC161" i="7"/>
  <c r="Y161" i="7"/>
  <c r="U161" i="7"/>
  <c r="AG160" i="7"/>
  <c r="AC160" i="7"/>
  <c r="Y160" i="7"/>
  <c r="U160" i="7"/>
  <c r="AG159" i="7"/>
  <c r="AC159" i="7"/>
  <c r="Y159" i="7"/>
  <c r="U159" i="7"/>
  <c r="AG158" i="7"/>
  <c r="AC158" i="7"/>
  <c r="Y158" i="7"/>
  <c r="U158" i="7"/>
  <c r="AG157" i="7"/>
  <c r="AC157" i="7"/>
  <c r="Y157" i="7"/>
  <c r="U157" i="7"/>
  <c r="AG156" i="7"/>
  <c r="AC156" i="7"/>
  <c r="Y156" i="7"/>
  <c r="U156" i="7"/>
  <c r="AG155" i="7"/>
  <c r="AC155" i="7"/>
  <c r="Y155" i="7"/>
  <c r="U155" i="7"/>
  <c r="AG154" i="7"/>
  <c r="AC154" i="7"/>
  <c r="Y154" i="7"/>
  <c r="U154" i="7"/>
  <c r="AG153" i="7"/>
  <c r="AC153" i="7"/>
  <c r="AC163" i="7" s="1"/>
  <c r="R20" i="8" s="1"/>
  <c r="Y153" i="7"/>
  <c r="U153" i="7"/>
  <c r="AF151" i="7"/>
  <c r="U19" i="8" s="1"/>
  <c r="AE151" i="7"/>
  <c r="T19" i="8" s="1"/>
  <c r="AD151" i="7"/>
  <c r="S19" i="8" s="1"/>
  <c r="AB151" i="7"/>
  <c r="Q19" i="8" s="1"/>
  <c r="AA151" i="7"/>
  <c r="P19" i="8" s="1"/>
  <c r="Z151" i="7"/>
  <c r="O19" i="8" s="1"/>
  <c r="X151" i="7"/>
  <c r="M19" i="8" s="1"/>
  <c r="W151" i="7"/>
  <c r="L19" i="8" s="1"/>
  <c r="V151" i="7"/>
  <c r="K19" i="8" s="1"/>
  <c r="T151" i="7"/>
  <c r="I19" i="8" s="1"/>
  <c r="S151" i="7"/>
  <c r="H19" i="8" s="1"/>
  <c r="R151" i="7"/>
  <c r="G19" i="8" s="1"/>
  <c r="O151" i="7"/>
  <c r="F19" i="8" s="1"/>
  <c r="N151" i="7"/>
  <c r="E19" i="8" s="1"/>
  <c r="M151" i="7"/>
  <c r="D19" i="8" s="1"/>
  <c r="K151" i="7"/>
  <c r="C19" i="8" s="1"/>
  <c r="J151" i="7"/>
  <c r="B19" i="8" s="1"/>
  <c r="AG150" i="7"/>
  <c r="AC150" i="7"/>
  <c r="Y150" i="7"/>
  <c r="U150" i="7"/>
  <c r="AG149" i="7"/>
  <c r="AC149" i="7"/>
  <c r="Y149" i="7"/>
  <c r="U149" i="7"/>
  <c r="AG148" i="7"/>
  <c r="AC148" i="7"/>
  <c r="Y148" i="7"/>
  <c r="U148" i="7"/>
  <c r="AG147" i="7"/>
  <c r="AC147" i="7"/>
  <c r="Y147" i="7"/>
  <c r="U147" i="7"/>
  <c r="AG146" i="7"/>
  <c r="AC146" i="7"/>
  <c r="Y146" i="7"/>
  <c r="U146" i="7"/>
  <c r="AG145" i="7"/>
  <c r="AC145" i="7"/>
  <c r="Y145" i="7"/>
  <c r="U145" i="7"/>
  <c r="AG144" i="7"/>
  <c r="AC144" i="7"/>
  <c r="Y144" i="7"/>
  <c r="U144" i="7"/>
  <c r="AG143" i="7"/>
  <c r="AC143" i="7"/>
  <c r="Y143" i="7"/>
  <c r="U143" i="7"/>
  <c r="AG142" i="7"/>
  <c r="AC142" i="7"/>
  <c r="Y142" i="7"/>
  <c r="U142" i="7"/>
  <c r="AG141" i="7"/>
  <c r="AC141" i="7"/>
  <c r="Y141" i="7"/>
  <c r="U141" i="7"/>
  <c r="AF139" i="7"/>
  <c r="U18" i="8" s="1"/>
  <c r="AE139" i="7"/>
  <c r="T18" i="8" s="1"/>
  <c r="AD139" i="7"/>
  <c r="S18" i="8" s="1"/>
  <c r="AB139" i="7"/>
  <c r="Q18" i="8" s="1"/>
  <c r="AA139" i="7"/>
  <c r="P18" i="8" s="1"/>
  <c r="Z139" i="7"/>
  <c r="O18" i="8" s="1"/>
  <c r="X139" i="7"/>
  <c r="M18" i="8" s="1"/>
  <c r="W139" i="7"/>
  <c r="L18" i="8" s="1"/>
  <c r="V139" i="7"/>
  <c r="K18" i="8" s="1"/>
  <c r="T139" i="7"/>
  <c r="I18" i="8" s="1"/>
  <c r="S139" i="7"/>
  <c r="H18" i="8" s="1"/>
  <c r="R139" i="7"/>
  <c r="G18" i="8" s="1"/>
  <c r="O139" i="7"/>
  <c r="F18" i="8" s="1"/>
  <c r="N139" i="7"/>
  <c r="E18" i="8" s="1"/>
  <c r="M139" i="7"/>
  <c r="D18" i="8" s="1"/>
  <c r="AG138" i="7"/>
  <c r="AC138" i="7"/>
  <c r="Y138" i="7"/>
  <c r="U138" i="7"/>
  <c r="AG137" i="7"/>
  <c r="AC137" i="7"/>
  <c r="Y137" i="7"/>
  <c r="U137" i="7"/>
  <c r="AG136" i="7"/>
  <c r="AC136" i="7"/>
  <c r="Y136" i="7"/>
  <c r="U136" i="7"/>
  <c r="AG135" i="7"/>
  <c r="AC135" i="7"/>
  <c r="Y135" i="7"/>
  <c r="U135" i="7"/>
  <c r="AG134" i="7"/>
  <c r="AC134" i="7"/>
  <c r="Y134" i="7"/>
  <c r="U134" i="7"/>
  <c r="AG133" i="7"/>
  <c r="AC133" i="7"/>
  <c r="Y133" i="7"/>
  <c r="U133" i="7"/>
  <c r="AG132" i="7"/>
  <c r="AC132" i="7"/>
  <c r="Y132" i="7"/>
  <c r="U132" i="7"/>
  <c r="AG131" i="7"/>
  <c r="AC131" i="7"/>
  <c r="Y131" i="7"/>
  <c r="U131" i="7"/>
  <c r="AG130" i="7"/>
  <c r="AC130" i="7"/>
  <c r="Y130" i="7"/>
  <c r="U130" i="7"/>
  <c r="AG129" i="7"/>
  <c r="AC129" i="7"/>
  <c r="Y129" i="7"/>
  <c r="Y139" i="7" s="1"/>
  <c r="N18" i="8" s="1"/>
  <c r="U129" i="7"/>
  <c r="AF127" i="7"/>
  <c r="U17" i="8" s="1"/>
  <c r="AE127" i="7"/>
  <c r="T17" i="8" s="1"/>
  <c r="AD127" i="7"/>
  <c r="S17" i="8" s="1"/>
  <c r="AB127" i="7"/>
  <c r="Q17" i="8" s="1"/>
  <c r="AA127" i="7"/>
  <c r="P17" i="8" s="1"/>
  <c r="Z127" i="7"/>
  <c r="O17" i="8" s="1"/>
  <c r="X127" i="7"/>
  <c r="M17" i="8" s="1"/>
  <c r="W127" i="7"/>
  <c r="L17" i="8" s="1"/>
  <c r="V127" i="7"/>
  <c r="K17" i="8" s="1"/>
  <c r="T127" i="7"/>
  <c r="I17" i="8" s="1"/>
  <c r="S127" i="7"/>
  <c r="H17" i="8" s="1"/>
  <c r="R127" i="7"/>
  <c r="G17" i="8" s="1"/>
  <c r="O127" i="7"/>
  <c r="F17" i="8" s="1"/>
  <c r="N127" i="7"/>
  <c r="E17" i="8" s="1"/>
  <c r="M127" i="7"/>
  <c r="D17" i="8" s="1"/>
  <c r="K127" i="7"/>
  <c r="C17" i="8" s="1"/>
  <c r="J127" i="7"/>
  <c r="B17" i="8" s="1"/>
  <c r="AG126" i="7"/>
  <c r="AC126" i="7"/>
  <c r="Y126" i="7"/>
  <c r="U126" i="7"/>
  <c r="AG125" i="7"/>
  <c r="AC125" i="7"/>
  <c r="Y125" i="7"/>
  <c r="U125" i="7"/>
  <c r="AG124" i="7"/>
  <c r="AC124" i="7"/>
  <c r="Y124" i="7"/>
  <c r="U124" i="7"/>
  <c r="AG123" i="7"/>
  <c r="AC123" i="7"/>
  <c r="Y123" i="7"/>
  <c r="U123" i="7"/>
  <c r="AG122" i="7"/>
  <c r="AC122" i="7"/>
  <c r="Y122" i="7"/>
  <c r="U122" i="7"/>
  <c r="AG121" i="7"/>
  <c r="AC121" i="7"/>
  <c r="Y121" i="7"/>
  <c r="U121" i="7"/>
  <c r="AG120" i="7"/>
  <c r="AC120" i="7"/>
  <c r="Y120" i="7"/>
  <c r="U120" i="7"/>
  <c r="AG119" i="7"/>
  <c r="AC119" i="7"/>
  <c r="Y119" i="7"/>
  <c r="U119" i="7"/>
  <c r="AG118" i="7"/>
  <c r="AC118" i="7"/>
  <c r="Y118" i="7"/>
  <c r="U118" i="7"/>
  <c r="AG117" i="7"/>
  <c r="AG127" i="7" s="1"/>
  <c r="V17" i="8" s="1"/>
  <c r="AC117" i="7"/>
  <c r="Y117" i="7"/>
  <c r="U117" i="7"/>
  <c r="AF115" i="7"/>
  <c r="U16" i="8" s="1"/>
  <c r="AE115" i="7"/>
  <c r="T16" i="8" s="1"/>
  <c r="AD115" i="7"/>
  <c r="S16" i="8" s="1"/>
  <c r="AB115" i="7"/>
  <c r="Q16" i="8" s="1"/>
  <c r="AA115" i="7"/>
  <c r="P16" i="8" s="1"/>
  <c r="Z115" i="7"/>
  <c r="O16" i="8" s="1"/>
  <c r="X115" i="7"/>
  <c r="M16" i="8" s="1"/>
  <c r="W115" i="7"/>
  <c r="L16" i="8" s="1"/>
  <c r="V115" i="7"/>
  <c r="K16" i="8" s="1"/>
  <c r="T115" i="7"/>
  <c r="I16" i="8" s="1"/>
  <c r="S115" i="7"/>
  <c r="H16" i="8" s="1"/>
  <c r="R115" i="7"/>
  <c r="G16" i="8" s="1"/>
  <c r="O115" i="7"/>
  <c r="F16" i="8" s="1"/>
  <c r="N115" i="7"/>
  <c r="E16" i="8" s="1"/>
  <c r="M115" i="7"/>
  <c r="D16" i="8" s="1"/>
  <c r="K115" i="7"/>
  <c r="C16" i="8" s="1"/>
  <c r="J115" i="7"/>
  <c r="B16" i="8" s="1"/>
  <c r="AG114" i="7"/>
  <c r="AC114" i="7"/>
  <c r="Y114" i="7"/>
  <c r="U114" i="7"/>
  <c r="AG113" i="7"/>
  <c r="AC113" i="7"/>
  <c r="Y113" i="7"/>
  <c r="U113" i="7"/>
  <c r="AG112" i="7"/>
  <c r="AC112" i="7"/>
  <c r="Y112" i="7"/>
  <c r="U112" i="7"/>
  <c r="AG111" i="7"/>
  <c r="AC111" i="7"/>
  <c r="Y111" i="7"/>
  <c r="U111" i="7"/>
  <c r="AG110" i="7"/>
  <c r="AC110" i="7"/>
  <c r="Y110" i="7"/>
  <c r="U110" i="7"/>
  <c r="AG109" i="7"/>
  <c r="AC109" i="7"/>
  <c r="Y109" i="7"/>
  <c r="U109" i="7"/>
  <c r="AG108" i="7"/>
  <c r="AC108" i="7"/>
  <c r="Y108" i="7"/>
  <c r="U108" i="7"/>
  <c r="AG107" i="7"/>
  <c r="AC107" i="7"/>
  <c r="Y107" i="7"/>
  <c r="U107" i="7"/>
  <c r="AG106" i="7"/>
  <c r="AC106" i="7"/>
  <c r="Y106" i="7"/>
  <c r="U106" i="7"/>
  <c r="AG105" i="7"/>
  <c r="AC105" i="7"/>
  <c r="AC115" i="7" s="1"/>
  <c r="R16" i="8" s="1"/>
  <c r="Y105" i="7"/>
  <c r="U105" i="7"/>
  <c r="U115" i="7" s="1"/>
  <c r="J16" i="8" s="1"/>
  <c r="AF103" i="7"/>
  <c r="U15" i="8" s="1"/>
  <c r="AE103" i="7"/>
  <c r="T15" i="8" s="1"/>
  <c r="AD103" i="7"/>
  <c r="S15" i="8" s="1"/>
  <c r="AB103" i="7"/>
  <c r="Q15" i="8" s="1"/>
  <c r="AA103" i="7"/>
  <c r="P15" i="8" s="1"/>
  <c r="Z103" i="7"/>
  <c r="O15" i="8" s="1"/>
  <c r="X103" i="7"/>
  <c r="M15" i="8" s="1"/>
  <c r="W103" i="7"/>
  <c r="L15" i="8" s="1"/>
  <c r="V103" i="7"/>
  <c r="K15" i="8" s="1"/>
  <c r="T103" i="7"/>
  <c r="I15" i="8" s="1"/>
  <c r="S103" i="7"/>
  <c r="H15" i="8" s="1"/>
  <c r="R103" i="7"/>
  <c r="G15" i="8" s="1"/>
  <c r="O103" i="7"/>
  <c r="F15" i="8" s="1"/>
  <c r="N103" i="7"/>
  <c r="E15" i="8" s="1"/>
  <c r="M103" i="7"/>
  <c r="D15" i="8" s="1"/>
  <c r="K103" i="7"/>
  <c r="C15" i="8" s="1"/>
  <c r="J103" i="7"/>
  <c r="B15" i="8" s="1"/>
  <c r="AG102" i="7"/>
  <c r="AC102" i="7"/>
  <c r="Y102" i="7"/>
  <c r="U102" i="7"/>
  <c r="AG101" i="7"/>
  <c r="AC101" i="7"/>
  <c r="Y101" i="7"/>
  <c r="U101" i="7"/>
  <c r="AG100" i="7"/>
  <c r="AC100" i="7"/>
  <c r="Y100" i="7"/>
  <c r="U100" i="7"/>
  <c r="AG99" i="7"/>
  <c r="AC99" i="7"/>
  <c r="Y99" i="7"/>
  <c r="U99" i="7"/>
  <c r="AG98" i="7"/>
  <c r="AC98" i="7"/>
  <c r="Y98" i="7"/>
  <c r="U98" i="7"/>
  <c r="AG97" i="7"/>
  <c r="AC97" i="7"/>
  <c r="Y97" i="7"/>
  <c r="U97" i="7"/>
  <c r="AG96" i="7"/>
  <c r="AC96" i="7"/>
  <c r="Y96" i="7"/>
  <c r="U96" i="7"/>
  <c r="AG95" i="7"/>
  <c r="AC95" i="7"/>
  <c r="Y95" i="7"/>
  <c r="U95" i="7"/>
  <c r="AG94" i="7"/>
  <c r="AC94" i="7"/>
  <c r="Y94" i="7"/>
  <c r="U94" i="7"/>
  <c r="AG93" i="7"/>
  <c r="AG103" i="7" s="1"/>
  <c r="V15" i="8" s="1"/>
  <c r="AC93" i="7"/>
  <c r="AC103" i="7" s="1"/>
  <c r="R15" i="8" s="1"/>
  <c r="Y93" i="7"/>
  <c r="U93" i="7"/>
  <c r="AF91" i="7"/>
  <c r="U14" i="8" s="1"/>
  <c r="AE91" i="7"/>
  <c r="T14" i="8" s="1"/>
  <c r="AD91" i="7"/>
  <c r="S14" i="8" s="1"/>
  <c r="AB91" i="7"/>
  <c r="Q14" i="8" s="1"/>
  <c r="AA91" i="7"/>
  <c r="P14" i="8" s="1"/>
  <c r="Z91" i="7"/>
  <c r="O14" i="8" s="1"/>
  <c r="X91" i="7"/>
  <c r="M14" i="8" s="1"/>
  <c r="W91" i="7"/>
  <c r="L14" i="8" s="1"/>
  <c r="V91" i="7"/>
  <c r="K14" i="8" s="1"/>
  <c r="T91" i="7"/>
  <c r="I14" i="8" s="1"/>
  <c r="S91" i="7"/>
  <c r="H14" i="8" s="1"/>
  <c r="R91" i="7"/>
  <c r="G14" i="8" s="1"/>
  <c r="O91" i="7"/>
  <c r="F14" i="8" s="1"/>
  <c r="N91" i="7"/>
  <c r="E14" i="8" s="1"/>
  <c r="M91" i="7"/>
  <c r="D14" i="8" s="1"/>
  <c r="K91" i="7"/>
  <c r="C14" i="8" s="1"/>
  <c r="J91" i="7"/>
  <c r="B14" i="8" s="1"/>
  <c r="AG90" i="7"/>
  <c r="AC90" i="7"/>
  <c r="Y90" i="7"/>
  <c r="U90" i="7"/>
  <c r="AG89" i="7"/>
  <c r="AC89" i="7"/>
  <c r="Y89" i="7"/>
  <c r="U89" i="7"/>
  <c r="AG88" i="7"/>
  <c r="AC88" i="7"/>
  <c r="Y88" i="7"/>
  <c r="U88" i="7"/>
  <c r="AG87" i="7"/>
  <c r="AC87" i="7"/>
  <c r="Y87" i="7"/>
  <c r="U87" i="7"/>
  <c r="AG86" i="7"/>
  <c r="AC86" i="7"/>
  <c r="Y86" i="7"/>
  <c r="U86" i="7"/>
  <c r="AG85" i="7"/>
  <c r="AC85" i="7"/>
  <c r="Y85" i="7"/>
  <c r="U85" i="7"/>
  <c r="AG84" i="7"/>
  <c r="AC84" i="7"/>
  <c r="Y84" i="7"/>
  <c r="U84" i="7"/>
  <c r="AG83" i="7"/>
  <c r="AC83" i="7"/>
  <c r="Y83" i="7"/>
  <c r="U83" i="7"/>
  <c r="AG82" i="7"/>
  <c r="AC82" i="7"/>
  <c r="Y82" i="7"/>
  <c r="U82" i="7"/>
  <c r="AG81" i="7"/>
  <c r="AC81" i="7"/>
  <c r="Y81" i="7"/>
  <c r="Y91" i="7" s="1"/>
  <c r="N14" i="8" s="1"/>
  <c r="U81" i="7"/>
  <c r="AF79" i="7"/>
  <c r="U13" i="8" s="1"/>
  <c r="AE79" i="7"/>
  <c r="T13" i="8" s="1"/>
  <c r="AD79" i="7"/>
  <c r="S13" i="8" s="1"/>
  <c r="AB79" i="7"/>
  <c r="Q13" i="8" s="1"/>
  <c r="AA79" i="7"/>
  <c r="P13" i="8" s="1"/>
  <c r="Z79" i="7"/>
  <c r="O13" i="8" s="1"/>
  <c r="X79" i="7"/>
  <c r="M13" i="8" s="1"/>
  <c r="W79" i="7"/>
  <c r="L13" i="8" s="1"/>
  <c r="V79" i="7"/>
  <c r="K13" i="8" s="1"/>
  <c r="T79" i="7"/>
  <c r="I13" i="8" s="1"/>
  <c r="S79" i="7"/>
  <c r="H13" i="8" s="1"/>
  <c r="R79" i="7"/>
  <c r="G13" i="8" s="1"/>
  <c r="O79" i="7"/>
  <c r="F13" i="8" s="1"/>
  <c r="N79" i="7"/>
  <c r="E13" i="8" s="1"/>
  <c r="M79" i="7"/>
  <c r="D13" i="8" s="1"/>
  <c r="K79" i="7"/>
  <c r="C13" i="8" s="1"/>
  <c r="J79" i="7"/>
  <c r="B13" i="8" s="1"/>
  <c r="AG78" i="7"/>
  <c r="AC78" i="7"/>
  <c r="Y78" i="7"/>
  <c r="U78" i="7"/>
  <c r="AG77" i="7"/>
  <c r="AC77" i="7"/>
  <c r="Y77" i="7"/>
  <c r="U77" i="7"/>
  <c r="AG76" i="7"/>
  <c r="AC76" i="7"/>
  <c r="Y76" i="7"/>
  <c r="U76" i="7"/>
  <c r="AG75" i="7"/>
  <c r="AC75" i="7"/>
  <c r="Y75" i="7"/>
  <c r="U75" i="7"/>
  <c r="AG74" i="7"/>
  <c r="AC74" i="7"/>
  <c r="Y74" i="7"/>
  <c r="U74" i="7"/>
  <c r="AG73" i="7"/>
  <c r="AC73" i="7"/>
  <c r="Y73" i="7"/>
  <c r="U73" i="7"/>
  <c r="AG72" i="7"/>
  <c r="AC72" i="7"/>
  <c r="Y72" i="7"/>
  <c r="U72" i="7"/>
  <c r="AG71" i="7"/>
  <c r="AC71" i="7"/>
  <c r="Y71" i="7"/>
  <c r="U71" i="7"/>
  <c r="AG70" i="7"/>
  <c r="AC70" i="7"/>
  <c r="Y70" i="7"/>
  <c r="U70" i="7"/>
  <c r="AG69" i="7"/>
  <c r="AC69" i="7"/>
  <c r="AC79" i="7" s="1"/>
  <c r="R13" i="8" s="1"/>
  <c r="Y69" i="7"/>
  <c r="U69" i="7"/>
  <c r="U79" i="7" s="1"/>
  <c r="J13" i="8" s="1"/>
  <c r="AF67" i="7"/>
  <c r="U12" i="8" s="1"/>
  <c r="AE67" i="7"/>
  <c r="T12" i="8" s="1"/>
  <c r="AD67" i="7"/>
  <c r="S12" i="8" s="1"/>
  <c r="AB67" i="7"/>
  <c r="Q12" i="8" s="1"/>
  <c r="AA67" i="7"/>
  <c r="P12" i="8" s="1"/>
  <c r="Z67" i="7"/>
  <c r="O12" i="8" s="1"/>
  <c r="X67" i="7"/>
  <c r="M12" i="8" s="1"/>
  <c r="W67" i="7"/>
  <c r="L12" i="8" s="1"/>
  <c r="V67" i="7"/>
  <c r="K12" i="8" s="1"/>
  <c r="T67" i="7"/>
  <c r="I12" i="8" s="1"/>
  <c r="S67" i="7"/>
  <c r="H12" i="8" s="1"/>
  <c r="R67" i="7"/>
  <c r="G12" i="8" s="1"/>
  <c r="O67" i="7"/>
  <c r="F12" i="8" s="1"/>
  <c r="N67" i="7"/>
  <c r="E12" i="8" s="1"/>
  <c r="M67" i="7"/>
  <c r="D12" i="8" s="1"/>
  <c r="K67" i="7"/>
  <c r="C12" i="8" s="1"/>
  <c r="J67" i="7"/>
  <c r="B12" i="8" s="1"/>
  <c r="AG66" i="7"/>
  <c r="AC66" i="7"/>
  <c r="Y66" i="7"/>
  <c r="U66" i="7"/>
  <c r="AG65" i="7"/>
  <c r="AC65" i="7"/>
  <c r="Y65" i="7"/>
  <c r="U65" i="7"/>
  <c r="AG64" i="7"/>
  <c r="AC64" i="7"/>
  <c r="Y64" i="7"/>
  <c r="U64" i="7"/>
  <c r="AG63" i="7"/>
  <c r="AC63" i="7"/>
  <c r="Y63" i="7"/>
  <c r="U63" i="7"/>
  <c r="AG62" i="7"/>
  <c r="AC62" i="7"/>
  <c r="Y62" i="7"/>
  <c r="U62" i="7"/>
  <c r="AG61" i="7"/>
  <c r="AC61" i="7"/>
  <c r="Y61" i="7"/>
  <c r="U61" i="7"/>
  <c r="AG60" i="7"/>
  <c r="AC60" i="7"/>
  <c r="Y60" i="7"/>
  <c r="U60" i="7"/>
  <c r="AH60" i="7" s="1"/>
  <c r="AG59" i="7"/>
  <c r="AC59" i="7"/>
  <c r="Y59" i="7"/>
  <c r="U59" i="7"/>
  <c r="AH59" i="7" s="1"/>
  <c r="AG58" i="7"/>
  <c r="AC58" i="7"/>
  <c r="Y58" i="7"/>
  <c r="U58" i="7"/>
  <c r="AG57" i="7"/>
  <c r="AC57" i="7"/>
  <c r="Y57" i="7"/>
  <c r="U57" i="7"/>
  <c r="U67" i="7" s="1"/>
  <c r="J12" i="8" s="1"/>
  <c r="AF55" i="7"/>
  <c r="U11" i="8" s="1"/>
  <c r="AE55" i="7"/>
  <c r="T11" i="8" s="1"/>
  <c r="AD55" i="7"/>
  <c r="S11" i="8" s="1"/>
  <c r="AB55" i="7"/>
  <c r="Q11" i="8" s="1"/>
  <c r="AA55" i="7"/>
  <c r="P11" i="8" s="1"/>
  <c r="Z55" i="7"/>
  <c r="O11" i="8" s="1"/>
  <c r="X55" i="7"/>
  <c r="M11" i="8" s="1"/>
  <c r="W55" i="7"/>
  <c r="L11" i="8" s="1"/>
  <c r="V55" i="7"/>
  <c r="K11" i="8" s="1"/>
  <c r="T55" i="7"/>
  <c r="I11" i="8" s="1"/>
  <c r="S55" i="7"/>
  <c r="H11" i="8" s="1"/>
  <c r="R55" i="7"/>
  <c r="G11" i="8" s="1"/>
  <c r="O55" i="7"/>
  <c r="F11" i="8" s="1"/>
  <c r="N55" i="7"/>
  <c r="E11" i="8" s="1"/>
  <c r="M55" i="7"/>
  <c r="D11" i="8" s="1"/>
  <c r="K55" i="7"/>
  <c r="C11" i="8" s="1"/>
  <c r="J55" i="7"/>
  <c r="B11" i="8" s="1"/>
  <c r="AG54" i="7"/>
  <c r="AC54" i="7"/>
  <c r="Y54" i="7"/>
  <c r="U54" i="7"/>
  <c r="AG53" i="7"/>
  <c r="AC53" i="7"/>
  <c r="Y53" i="7"/>
  <c r="U53" i="7"/>
  <c r="AG52" i="7"/>
  <c r="AC52" i="7"/>
  <c r="Y52" i="7"/>
  <c r="U52" i="7"/>
  <c r="AG51" i="7"/>
  <c r="AC51" i="7"/>
  <c r="Y51" i="7"/>
  <c r="U51" i="7"/>
  <c r="AG50" i="7"/>
  <c r="AC50" i="7"/>
  <c r="Y50" i="7"/>
  <c r="U50" i="7"/>
  <c r="AG49" i="7"/>
  <c r="AC49" i="7"/>
  <c r="Y49" i="7"/>
  <c r="U49" i="7"/>
  <c r="AG48" i="7"/>
  <c r="AC48" i="7"/>
  <c r="Y48" i="7"/>
  <c r="U48" i="7"/>
  <c r="AG47" i="7"/>
  <c r="AC47" i="7"/>
  <c r="Y47" i="7"/>
  <c r="U47" i="7"/>
  <c r="AG46" i="7"/>
  <c r="AC46" i="7"/>
  <c r="Y46" i="7"/>
  <c r="U46" i="7"/>
  <c r="AG45" i="7"/>
  <c r="AC45" i="7"/>
  <c r="AC55" i="7" s="1"/>
  <c r="R11" i="8" s="1"/>
  <c r="Y45" i="7"/>
  <c r="U45" i="7"/>
  <c r="AF43" i="7"/>
  <c r="U10" i="8" s="1"/>
  <c r="AE43" i="7"/>
  <c r="T10" i="8" s="1"/>
  <c r="AD43" i="7"/>
  <c r="S10" i="8" s="1"/>
  <c r="AB43" i="7"/>
  <c r="Q10" i="8" s="1"/>
  <c r="AA43" i="7"/>
  <c r="P10" i="8" s="1"/>
  <c r="Z43" i="7"/>
  <c r="O10" i="8" s="1"/>
  <c r="X43" i="7"/>
  <c r="M10" i="8" s="1"/>
  <c r="W43" i="7"/>
  <c r="L10" i="8" s="1"/>
  <c r="V43" i="7"/>
  <c r="K10" i="8" s="1"/>
  <c r="T43" i="7"/>
  <c r="I10" i="8" s="1"/>
  <c r="S43" i="7"/>
  <c r="H10" i="8" s="1"/>
  <c r="R43" i="7"/>
  <c r="G10" i="8" s="1"/>
  <c r="O43" i="7"/>
  <c r="F10" i="8" s="1"/>
  <c r="N43" i="7"/>
  <c r="E10" i="8" s="1"/>
  <c r="M43" i="7"/>
  <c r="D10" i="8" s="1"/>
  <c r="K43" i="7"/>
  <c r="C10" i="8" s="1"/>
  <c r="J43" i="7"/>
  <c r="B10" i="8" s="1"/>
  <c r="AG42" i="7"/>
  <c r="AC42" i="7"/>
  <c r="Y42" i="7"/>
  <c r="U42" i="7"/>
  <c r="AG41" i="7"/>
  <c r="AC41" i="7"/>
  <c r="Y41" i="7"/>
  <c r="U41" i="7"/>
  <c r="AG40" i="7"/>
  <c r="AC40" i="7"/>
  <c r="Y40" i="7"/>
  <c r="U40" i="7"/>
  <c r="AG39" i="7"/>
  <c r="AC39" i="7"/>
  <c r="Y39" i="7"/>
  <c r="U39" i="7"/>
  <c r="AG38" i="7"/>
  <c r="AC38" i="7"/>
  <c r="Y38" i="7"/>
  <c r="U38" i="7"/>
  <c r="AG37" i="7"/>
  <c r="AC37" i="7"/>
  <c r="Y37" i="7"/>
  <c r="U37" i="7"/>
  <c r="AG36" i="7"/>
  <c r="AC36" i="7"/>
  <c r="Y36" i="7"/>
  <c r="U36" i="7"/>
  <c r="AG35" i="7"/>
  <c r="AC35" i="7"/>
  <c r="Y35" i="7"/>
  <c r="U35" i="7"/>
  <c r="AG34" i="7"/>
  <c r="AC34" i="7"/>
  <c r="Y34" i="7"/>
  <c r="U34" i="7"/>
  <c r="AG33" i="7"/>
  <c r="AC33" i="7"/>
  <c r="AC43" i="7" s="1"/>
  <c r="R10" i="8" s="1"/>
  <c r="Y33" i="7"/>
  <c r="U33" i="7"/>
  <c r="AF31" i="7"/>
  <c r="U9" i="8" s="1"/>
  <c r="AE31" i="7"/>
  <c r="T9" i="8" s="1"/>
  <c r="AD31" i="7"/>
  <c r="AB31" i="7"/>
  <c r="Q9" i="8" s="1"/>
  <c r="AA31" i="7"/>
  <c r="P9" i="8" s="1"/>
  <c r="Z31" i="7"/>
  <c r="X31" i="7"/>
  <c r="M9" i="8" s="1"/>
  <c r="W31" i="7"/>
  <c r="L9" i="8" s="1"/>
  <c r="V31" i="7"/>
  <c r="K9" i="8" s="1"/>
  <c r="T31" i="7"/>
  <c r="I9" i="8" s="1"/>
  <c r="S31" i="7"/>
  <c r="H9" i="8" s="1"/>
  <c r="R31" i="7"/>
  <c r="O31" i="7"/>
  <c r="F9" i="8" s="1"/>
  <c r="N31" i="7"/>
  <c r="E9" i="8" s="1"/>
  <c r="M31" i="7"/>
  <c r="D9" i="8" s="1"/>
  <c r="K31" i="7"/>
  <c r="J31" i="7"/>
  <c r="B9" i="8" s="1"/>
  <c r="AG30" i="7"/>
  <c r="AC30" i="7"/>
  <c r="Y30" i="7"/>
  <c r="U30" i="7"/>
  <c r="AG29" i="7"/>
  <c r="AC29" i="7"/>
  <c r="Y29" i="7"/>
  <c r="U29" i="7"/>
  <c r="AG28" i="7"/>
  <c r="AC28" i="7"/>
  <c r="Y28" i="7"/>
  <c r="U28" i="7"/>
  <c r="AG27" i="7"/>
  <c r="AC27" i="7"/>
  <c r="Y27" i="7"/>
  <c r="U27" i="7"/>
  <c r="AG26" i="7"/>
  <c r="AC26" i="7"/>
  <c r="Y26" i="7"/>
  <c r="U26" i="7"/>
  <c r="AG25" i="7"/>
  <c r="AC25" i="7"/>
  <c r="Y25" i="7"/>
  <c r="U25" i="7"/>
  <c r="AG24" i="7"/>
  <c r="AC24" i="7"/>
  <c r="Y24" i="7"/>
  <c r="U24" i="7"/>
  <c r="AG23" i="7"/>
  <c r="AC23" i="7"/>
  <c r="Y23" i="7"/>
  <c r="U23" i="7"/>
  <c r="AG22" i="7"/>
  <c r="AC22" i="7"/>
  <c r="Y22" i="7"/>
  <c r="U22" i="7"/>
  <c r="AG21" i="7"/>
  <c r="AC21" i="7"/>
  <c r="Y21" i="7"/>
  <c r="U21" i="7"/>
  <c r="U31" i="7" s="1"/>
  <c r="J9" i="8" s="1"/>
  <c r="AF19" i="7"/>
  <c r="U8" i="8" s="1"/>
  <c r="AE19" i="7"/>
  <c r="T8" i="8" s="1"/>
  <c r="AD19" i="7"/>
  <c r="S8" i="8" s="1"/>
  <c r="AB19" i="7"/>
  <c r="AA19" i="7"/>
  <c r="P8" i="8" s="1"/>
  <c r="Z19" i="7"/>
  <c r="O8" i="8" s="1"/>
  <c r="X19" i="7"/>
  <c r="W19" i="7"/>
  <c r="V19" i="7"/>
  <c r="K8" i="8" s="1"/>
  <c r="T19" i="7"/>
  <c r="I8" i="8" s="1"/>
  <c r="S19" i="7"/>
  <c r="R19" i="7"/>
  <c r="G8" i="8" s="1"/>
  <c r="O19" i="7"/>
  <c r="F8" i="8" s="1"/>
  <c r="N19" i="7"/>
  <c r="E8" i="8" s="1"/>
  <c r="M19" i="7"/>
  <c r="K19" i="7"/>
  <c r="C8" i="8" s="1"/>
  <c r="J19" i="7"/>
  <c r="B8" i="8" s="1"/>
  <c r="AG18" i="7"/>
  <c r="AC18" i="7"/>
  <c r="Y18" i="7"/>
  <c r="U18" i="7"/>
  <c r="AH18" i="7" s="1"/>
  <c r="AG17" i="7"/>
  <c r="AC17" i="7"/>
  <c r="Y17" i="7"/>
  <c r="U17" i="7"/>
  <c r="AH17" i="7" s="1"/>
  <c r="AG16" i="7"/>
  <c r="AC16" i="7"/>
  <c r="Y16" i="7"/>
  <c r="U16" i="7"/>
  <c r="AG15" i="7"/>
  <c r="AC15" i="7"/>
  <c r="Y15" i="7"/>
  <c r="U15" i="7"/>
  <c r="AH15" i="7" s="1"/>
  <c r="AG14" i="7"/>
  <c r="AC14" i="7"/>
  <c r="Y14" i="7"/>
  <c r="U14" i="7"/>
  <c r="AG13" i="7"/>
  <c r="AC13" i="7"/>
  <c r="Y13" i="7"/>
  <c r="U13" i="7"/>
  <c r="AH13" i="7" s="1"/>
  <c r="AG12" i="7"/>
  <c r="AC12" i="7"/>
  <c r="Y12" i="7"/>
  <c r="U12" i="7"/>
  <c r="AH12" i="7" s="1"/>
  <c r="AG11" i="7"/>
  <c r="AC11" i="7"/>
  <c r="Y11" i="7"/>
  <c r="U11" i="7"/>
  <c r="AH11" i="7" s="1"/>
  <c r="AG10" i="7"/>
  <c r="AC10" i="7"/>
  <c r="Y10" i="7"/>
  <c r="U10" i="7"/>
  <c r="AG9" i="7"/>
  <c r="AC9" i="7"/>
  <c r="AC19" i="7" s="1"/>
  <c r="Y9" i="7"/>
  <c r="Y19" i="7" s="1"/>
  <c r="U9" i="7"/>
  <c r="C18" i="6"/>
  <c r="B18" i="6"/>
  <c r="Y17" i="6"/>
  <c r="A5" i="6"/>
  <c r="A24" i="6" s="1"/>
  <c r="A1" i="6"/>
  <c r="A61" i="5"/>
  <c r="AF60" i="5"/>
  <c r="U23" i="6" s="1"/>
  <c r="AE60" i="5"/>
  <c r="T23" i="6" s="1"/>
  <c r="AD60" i="5"/>
  <c r="S23" i="6" s="1"/>
  <c r="AB60" i="5"/>
  <c r="Q23" i="6" s="1"/>
  <c r="AA60" i="5"/>
  <c r="P23" i="6" s="1"/>
  <c r="Z60" i="5"/>
  <c r="O23" i="6" s="1"/>
  <c r="X60" i="5"/>
  <c r="M23" i="6" s="1"/>
  <c r="W60" i="5"/>
  <c r="L23" i="6" s="1"/>
  <c r="V60" i="5"/>
  <c r="K23" i="6" s="1"/>
  <c r="T60" i="5"/>
  <c r="I23" i="6" s="1"/>
  <c r="S60" i="5"/>
  <c r="H23" i="6" s="1"/>
  <c r="R60" i="5"/>
  <c r="G23" i="6" s="1"/>
  <c r="O60" i="5"/>
  <c r="F23" i="6" s="1"/>
  <c r="N60" i="5"/>
  <c r="E23" i="6" s="1"/>
  <c r="M60" i="5"/>
  <c r="D23" i="6" s="1"/>
  <c r="K60" i="5"/>
  <c r="C23" i="6" s="1"/>
  <c r="B23" i="6"/>
  <c r="AG59" i="5"/>
  <c r="AC59" i="5"/>
  <c r="Y59" i="5"/>
  <c r="U59" i="5"/>
  <c r="AG58" i="5"/>
  <c r="AC58" i="5"/>
  <c r="AC60" i="5" s="1"/>
  <c r="R23" i="6" s="1"/>
  <c r="Y58" i="5"/>
  <c r="Y60" i="5" s="1"/>
  <c r="N23" i="6" s="1"/>
  <c r="U58" i="5"/>
  <c r="AF56" i="5"/>
  <c r="U22" i="6" s="1"/>
  <c r="AE56" i="5"/>
  <c r="T22" i="6" s="1"/>
  <c r="AD56" i="5"/>
  <c r="S22" i="6" s="1"/>
  <c r="AB56" i="5"/>
  <c r="Q22" i="6" s="1"/>
  <c r="AA56" i="5"/>
  <c r="P22" i="6" s="1"/>
  <c r="Z56" i="5"/>
  <c r="O22" i="6" s="1"/>
  <c r="X56" i="5"/>
  <c r="M22" i="6" s="1"/>
  <c r="W56" i="5"/>
  <c r="L22" i="6" s="1"/>
  <c r="V56" i="5"/>
  <c r="K22" i="6" s="1"/>
  <c r="T56" i="5"/>
  <c r="I22" i="6" s="1"/>
  <c r="S56" i="5"/>
  <c r="H22" i="6" s="1"/>
  <c r="R56" i="5"/>
  <c r="G22" i="6" s="1"/>
  <c r="O56" i="5"/>
  <c r="F22" i="6" s="1"/>
  <c r="N56" i="5"/>
  <c r="E22" i="6" s="1"/>
  <c r="M56" i="5"/>
  <c r="D22" i="6" s="1"/>
  <c r="K56" i="5"/>
  <c r="C22" i="6" s="1"/>
  <c r="B22" i="6"/>
  <c r="AG55" i="5"/>
  <c r="AG56" i="5" s="1"/>
  <c r="V22" i="6" s="1"/>
  <c r="AC55" i="5"/>
  <c r="Y55" i="5"/>
  <c r="U55" i="5"/>
  <c r="AF53" i="5"/>
  <c r="U21" i="6" s="1"/>
  <c r="AE53" i="5"/>
  <c r="T21" i="6" s="1"/>
  <c r="AD53" i="5"/>
  <c r="S21" i="6" s="1"/>
  <c r="AB53" i="5"/>
  <c r="Q21" i="6" s="1"/>
  <c r="AA53" i="5"/>
  <c r="P21" i="6" s="1"/>
  <c r="Z53" i="5"/>
  <c r="O21" i="6" s="1"/>
  <c r="X53" i="5"/>
  <c r="M21" i="6" s="1"/>
  <c r="W53" i="5"/>
  <c r="L21" i="6" s="1"/>
  <c r="V53" i="5"/>
  <c r="K21" i="6" s="1"/>
  <c r="T53" i="5"/>
  <c r="I21" i="6" s="1"/>
  <c r="S53" i="5"/>
  <c r="H21" i="6" s="1"/>
  <c r="R53" i="5"/>
  <c r="G21" i="6" s="1"/>
  <c r="O53" i="5"/>
  <c r="F21" i="6" s="1"/>
  <c r="N53" i="5"/>
  <c r="E21" i="6" s="1"/>
  <c r="M53" i="5"/>
  <c r="D21" i="6" s="1"/>
  <c r="K53" i="5"/>
  <c r="C21" i="6" s="1"/>
  <c r="B21" i="6"/>
  <c r="AG52" i="5"/>
  <c r="AC52" i="5"/>
  <c r="Y52" i="5"/>
  <c r="U52" i="5"/>
  <c r="AF50" i="5"/>
  <c r="U20" i="6" s="1"/>
  <c r="AE50" i="5"/>
  <c r="T20" i="6" s="1"/>
  <c r="AD50" i="5"/>
  <c r="S20" i="6" s="1"/>
  <c r="AB50" i="5"/>
  <c r="Q20" i="6" s="1"/>
  <c r="AA50" i="5"/>
  <c r="P20" i="6" s="1"/>
  <c r="Z50" i="5"/>
  <c r="O20" i="6" s="1"/>
  <c r="X50" i="5"/>
  <c r="M20" i="6" s="1"/>
  <c r="W50" i="5"/>
  <c r="L20" i="6" s="1"/>
  <c r="V50" i="5"/>
  <c r="K20" i="6" s="1"/>
  <c r="T50" i="5"/>
  <c r="I20" i="6" s="1"/>
  <c r="S50" i="5"/>
  <c r="H20" i="6" s="1"/>
  <c r="R50" i="5"/>
  <c r="G20" i="6" s="1"/>
  <c r="O50" i="5"/>
  <c r="F20" i="6" s="1"/>
  <c r="N50" i="5"/>
  <c r="E20" i="6" s="1"/>
  <c r="M50" i="5"/>
  <c r="D20" i="6" s="1"/>
  <c r="K50" i="5"/>
  <c r="C20" i="6" s="1"/>
  <c r="B20" i="6"/>
  <c r="AG49" i="5"/>
  <c r="AC49" i="5"/>
  <c r="Y49" i="5"/>
  <c r="U49" i="5"/>
  <c r="AF47" i="5"/>
  <c r="U19" i="6" s="1"/>
  <c r="AE47" i="5"/>
  <c r="T19" i="6" s="1"/>
  <c r="AD47" i="5"/>
  <c r="S19" i="6" s="1"/>
  <c r="AB47" i="5"/>
  <c r="Q19" i="6" s="1"/>
  <c r="AA47" i="5"/>
  <c r="P19" i="6" s="1"/>
  <c r="Z47" i="5"/>
  <c r="O19" i="6" s="1"/>
  <c r="X47" i="5"/>
  <c r="M19" i="6" s="1"/>
  <c r="W47" i="5"/>
  <c r="L19" i="6" s="1"/>
  <c r="V47" i="5"/>
  <c r="K19" i="6" s="1"/>
  <c r="T47" i="5"/>
  <c r="I19" i="6" s="1"/>
  <c r="S47" i="5"/>
  <c r="H19" i="6" s="1"/>
  <c r="R47" i="5"/>
  <c r="G19" i="6" s="1"/>
  <c r="O47" i="5"/>
  <c r="F19" i="6" s="1"/>
  <c r="N47" i="5"/>
  <c r="E19" i="6" s="1"/>
  <c r="M47" i="5"/>
  <c r="D19" i="6" s="1"/>
  <c r="K47" i="5"/>
  <c r="C19" i="6" s="1"/>
  <c r="B19" i="6"/>
  <c r="AG46" i="5"/>
  <c r="AC46" i="5"/>
  <c r="Y46" i="5"/>
  <c r="U46" i="5"/>
  <c r="AF44" i="5"/>
  <c r="U18" i="6" s="1"/>
  <c r="AE44" i="5"/>
  <c r="T18" i="6" s="1"/>
  <c r="AD44" i="5"/>
  <c r="S18" i="6" s="1"/>
  <c r="AB44" i="5"/>
  <c r="Q18" i="6" s="1"/>
  <c r="AA44" i="5"/>
  <c r="P18" i="6" s="1"/>
  <c r="Z44" i="5"/>
  <c r="O18" i="6" s="1"/>
  <c r="X44" i="5"/>
  <c r="M18" i="6" s="1"/>
  <c r="W44" i="5"/>
  <c r="L18" i="6" s="1"/>
  <c r="V44" i="5"/>
  <c r="K18" i="6" s="1"/>
  <c r="T44" i="5"/>
  <c r="I18" i="6" s="1"/>
  <c r="S44" i="5"/>
  <c r="H18" i="6" s="1"/>
  <c r="R44" i="5"/>
  <c r="G18" i="6" s="1"/>
  <c r="O44" i="5"/>
  <c r="F18" i="6" s="1"/>
  <c r="N44" i="5"/>
  <c r="E18" i="6" s="1"/>
  <c r="M44" i="5"/>
  <c r="D18" i="6" s="1"/>
  <c r="AG43" i="5"/>
  <c r="AC43" i="5"/>
  <c r="AC44" i="5" s="1"/>
  <c r="R18" i="6" s="1"/>
  <c r="Y43" i="5"/>
  <c r="U43" i="5"/>
  <c r="AF41" i="5"/>
  <c r="U17" i="6" s="1"/>
  <c r="AE41" i="5"/>
  <c r="T17" i="6" s="1"/>
  <c r="AD41" i="5"/>
  <c r="S17" i="6" s="1"/>
  <c r="AB41" i="5"/>
  <c r="Q17" i="6" s="1"/>
  <c r="AA41" i="5"/>
  <c r="P17" i="6" s="1"/>
  <c r="Z41" i="5"/>
  <c r="O17" i="6" s="1"/>
  <c r="X41" i="5"/>
  <c r="M17" i="6" s="1"/>
  <c r="W41" i="5"/>
  <c r="L17" i="6" s="1"/>
  <c r="V41" i="5"/>
  <c r="K17" i="6" s="1"/>
  <c r="T41" i="5"/>
  <c r="I17" i="6" s="1"/>
  <c r="S41" i="5"/>
  <c r="H17" i="6" s="1"/>
  <c r="R41" i="5"/>
  <c r="G17" i="6" s="1"/>
  <c r="O41" i="5"/>
  <c r="F17" i="6" s="1"/>
  <c r="N41" i="5"/>
  <c r="E17" i="6" s="1"/>
  <c r="M41" i="5"/>
  <c r="D17" i="6" s="1"/>
  <c r="K41" i="5"/>
  <c r="C17" i="6" s="1"/>
  <c r="B17" i="6"/>
  <c r="AG40" i="5"/>
  <c r="AC40" i="5"/>
  <c r="Y40" i="5"/>
  <c r="Y41" i="5" s="1"/>
  <c r="N17" i="6" s="1"/>
  <c r="U40" i="5"/>
  <c r="AF38" i="5"/>
  <c r="U16" i="6" s="1"/>
  <c r="AE38" i="5"/>
  <c r="T16" i="6" s="1"/>
  <c r="AD38" i="5"/>
  <c r="S16" i="6" s="1"/>
  <c r="AB38" i="5"/>
  <c r="Q16" i="6" s="1"/>
  <c r="AA38" i="5"/>
  <c r="P16" i="6" s="1"/>
  <c r="Z38" i="5"/>
  <c r="O16" i="6" s="1"/>
  <c r="X38" i="5"/>
  <c r="M16" i="6" s="1"/>
  <c r="W38" i="5"/>
  <c r="L16" i="6" s="1"/>
  <c r="V38" i="5"/>
  <c r="K16" i="6" s="1"/>
  <c r="T38" i="5"/>
  <c r="I16" i="6" s="1"/>
  <c r="S38" i="5"/>
  <c r="H16" i="6" s="1"/>
  <c r="R38" i="5"/>
  <c r="G16" i="6" s="1"/>
  <c r="O38" i="5"/>
  <c r="F16" i="6" s="1"/>
  <c r="N38" i="5"/>
  <c r="E16" i="6" s="1"/>
  <c r="M38" i="5"/>
  <c r="D16" i="6" s="1"/>
  <c r="K38" i="5"/>
  <c r="C16" i="6" s="1"/>
  <c r="B16" i="6"/>
  <c r="AG37" i="5"/>
  <c r="AC37" i="5"/>
  <c r="AC38" i="5" s="1"/>
  <c r="R16" i="6" s="1"/>
  <c r="Y37" i="5"/>
  <c r="Y38" i="5" s="1"/>
  <c r="N16" i="6" s="1"/>
  <c r="U37" i="5"/>
  <c r="AF35" i="5"/>
  <c r="U15" i="6" s="1"/>
  <c r="AE35" i="5"/>
  <c r="T15" i="6" s="1"/>
  <c r="AD35" i="5"/>
  <c r="S15" i="6" s="1"/>
  <c r="AB35" i="5"/>
  <c r="Q15" i="6" s="1"/>
  <c r="AA35" i="5"/>
  <c r="P15" i="6" s="1"/>
  <c r="Z35" i="5"/>
  <c r="O15" i="6" s="1"/>
  <c r="X35" i="5"/>
  <c r="M15" i="6" s="1"/>
  <c r="W35" i="5"/>
  <c r="L15" i="6" s="1"/>
  <c r="V35" i="5"/>
  <c r="K15" i="6" s="1"/>
  <c r="T35" i="5"/>
  <c r="I15" i="6" s="1"/>
  <c r="H15" i="6"/>
  <c r="R35" i="5"/>
  <c r="G15" i="6" s="1"/>
  <c r="O35" i="5"/>
  <c r="F15" i="6" s="1"/>
  <c r="N35" i="5"/>
  <c r="E15" i="6" s="1"/>
  <c r="M35" i="5"/>
  <c r="D15" i="6" s="1"/>
  <c r="C15" i="6"/>
  <c r="B15" i="6"/>
  <c r="AG33" i="5"/>
  <c r="AC33" i="5"/>
  <c r="Y33" i="5"/>
  <c r="U33" i="5"/>
  <c r="AF31" i="5"/>
  <c r="U14" i="6" s="1"/>
  <c r="AE31" i="5"/>
  <c r="T14" i="6" s="1"/>
  <c r="AD31" i="5"/>
  <c r="S14" i="6" s="1"/>
  <c r="AB31" i="5"/>
  <c r="Q14" i="6" s="1"/>
  <c r="AA31" i="5"/>
  <c r="P14" i="6" s="1"/>
  <c r="Z31" i="5"/>
  <c r="O14" i="6" s="1"/>
  <c r="X31" i="5"/>
  <c r="M14" i="6" s="1"/>
  <c r="W31" i="5"/>
  <c r="L14" i="6" s="1"/>
  <c r="V31" i="5"/>
  <c r="K14" i="6" s="1"/>
  <c r="T31" i="5"/>
  <c r="I14" i="6" s="1"/>
  <c r="S31" i="5"/>
  <c r="H14" i="6" s="1"/>
  <c r="R31" i="5"/>
  <c r="G14" i="6" s="1"/>
  <c r="O31" i="5"/>
  <c r="F14" i="6" s="1"/>
  <c r="N31" i="5"/>
  <c r="E14" i="6" s="1"/>
  <c r="M31" i="5"/>
  <c r="D14" i="6" s="1"/>
  <c r="K31" i="5"/>
  <c r="C14" i="6" s="1"/>
  <c r="B14" i="6"/>
  <c r="AG30" i="5"/>
  <c r="AC30" i="5"/>
  <c r="Y30" i="5"/>
  <c r="Y31" i="5" s="1"/>
  <c r="N14" i="6" s="1"/>
  <c r="U30" i="5"/>
  <c r="AF28" i="5"/>
  <c r="U13" i="6" s="1"/>
  <c r="AE28" i="5"/>
  <c r="T13" i="6" s="1"/>
  <c r="AD28" i="5"/>
  <c r="S13" i="6" s="1"/>
  <c r="AB28" i="5"/>
  <c r="Q13" i="6" s="1"/>
  <c r="AA28" i="5"/>
  <c r="P13" i="6" s="1"/>
  <c r="Z28" i="5"/>
  <c r="O13" i="6" s="1"/>
  <c r="X28" i="5"/>
  <c r="M13" i="6" s="1"/>
  <c r="W28" i="5"/>
  <c r="L13" i="6" s="1"/>
  <c r="V28" i="5"/>
  <c r="K13" i="6" s="1"/>
  <c r="T28" i="5"/>
  <c r="I13" i="6" s="1"/>
  <c r="S28" i="5"/>
  <c r="H13" i="6" s="1"/>
  <c r="R28" i="5"/>
  <c r="G13" i="6" s="1"/>
  <c r="O28" i="5"/>
  <c r="F13" i="6" s="1"/>
  <c r="N28" i="5"/>
  <c r="E13" i="6" s="1"/>
  <c r="M28" i="5"/>
  <c r="D13" i="6" s="1"/>
  <c r="K28" i="5"/>
  <c r="C13" i="6" s="1"/>
  <c r="J28" i="5"/>
  <c r="B13" i="6" s="1"/>
  <c r="AG28" i="5"/>
  <c r="V13" i="6" s="1"/>
  <c r="AF25" i="5"/>
  <c r="U12" i="6" s="1"/>
  <c r="AE25" i="5"/>
  <c r="T12" i="6" s="1"/>
  <c r="AD25" i="5"/>
  <c r="S12" i="6" s="1"/>
  <c r="AB25" i="5"/>
  <c r="Q12" i="6" s="1"/>
  <c r="AA25" i="5"/>
  <c r="P12" i="6" s="1"/>
  <c r="Z25" i="5"/>
  <c r="O12" i="6" s="1"/>
  <c r="X25" i="5"/>
  <c r="M12" i="6" s="1"/>
  <c r="W25" i="5"/>
  <c r="L12" i="6" s="1"/>
  <c r="V25" i="5"/>
  <c r="K12" i="6" s="1"/>
  <c r="T25" i="5"/>
  <c r="I12" i="6" s="1"/>
  <c r="S25" i="5"/>
  <c r="H12" i="6" s="1"/>
  <c r="R25" i="5"/>
  <c r="G12" i="6" s="1"/>
  <c r="O25" i="5"/>
  <c r="F12" i="6" s="1"/>
  <c r="N25" i="5"/>
  <c r="E12" i="6" s="1"/>
  <c r="M25" i="5"/>
  <c r="D12" i="6" s="1"/>
  <c r="C12" i="6"/>
  <c r="J25" i="5"/>
  <c r="B12" i="6" s="1"/>
  <c r="AF21" i="5"/>
  <c r="U11" i="6" s="1"/>
  <c r="AE21" i="5"/>
  <c r="T11" i="6" s="1"/>
  <c r="AD21" i="5"/>
  <c r="S11" i="6" s="1"/>
  <c r="AB21" i="5"/>
  <c r="Q11" i="6" s="1"/>
  <c r="AA21" i="5"/>
  <c r="P11" i="6" s="1"/>
  <c r="Z21" i="5"/>
  <c r="O11" i="6" s="1"/>
  <c r="X21" i="5"/>
  <c r="M11" i="6" s="1"/>
  <c r="W21" i="5"/>
  <c r="L11" i="6" s="1"/>
  <c r="V21" i="5"/>
  <c r="K11" i="6" s="1"/>
  <c r="T21" i="5"/>
  <c r="I11" i="6" s="1"/>
  <c r="S21" i="5"/>
  <c r="H11" i="6" s="1"/>
  <c r="R21" i="5"/>
  <c r="G11" i="6" s="1"/>
  <c r="O21" i="5"/>
  <c r="F11" i="6" s="1"/>
  <c r="N21" i="5"/>
  <c r="E11" i="6" s="1"/>
  <c r="M21" i="5"/>
  <c r="D11" i="6" s="1"/>
  <c r="K21" i="5"/>
  <c r="C11" i="6" s="1"/>
  <c r="J21" i="5"/>
  <c r="B11" i="6" s="1"/>
  <c r="AC21" i="5"/>
  <c r="R11" i="6" s="1"/>
  <c r="AF18" i="5"/>
  <c r="U10" i="6" s="1"/>
  <c r="AE18" i="5"/>
  <c r="T10" i="6" s="1"/>
  <c r="AD18" i="5"/>
  <c r="S10" i="6" s="1"/>
  <c r="AB18" i="5"/>
  <c r="Q10" i="6" s="1"/>
  <c r="AA18" i="5"/>
  <c r="P10" i="6" s="1"/>
  <c r="Z18" i="5"/>
  <c r="O10" i="6" s="1"/>
  <c r="X18" i="5"/>
  <c r="M10" i="6" s="1"/>
  <c r="W18" i="5"/>
  <c r="L10" i="6" s="1"/>
  <c r="V18" i="5"/>
  <c r="K10" i="6" s="1"/>
  <c r="T18" i="5"/>
  <c r="I10" i="6" s="1"/>
  <c r="S18" i="5"/>
  <c r="H10" i="6" s="1"/>
  <c r="R18" i="5"/>
  <c r="G10" i="6" s="1"/>
  <c r="O18" i="5"/>
  <c r="F10" i="6" s="1"/>
  <c r="N18" i="5"/>
  <c r="E10" i="6" s="1"/>
  <c r="M18" i="5"/>
  <c r="D10" i="6" s="1"/>
  <c r="K18" i="5"/>
  <c r="C10" i="6" s="1"/>
  <c r="J18" i="5"/>
  <c r="B10" i="6" s="1"/>
  <c r="AG17" i="5"/>
  <c r="AC17" i="5"/>
  <c r="AC18" i="5" s="1"/>
  <c r="R10" i="6" s="1"/>
  <c r="Y17" i="5"/>
  <c r="U17" i="5"/>
  <c r="AF15" i="5"/>
  <c r="U9" i="6" s="1"/>
  <c r="AE15" i="5"/>
  <c r="T9" i="6" s="1"/>
  <c r="AD15" i="5"/>
  <c r="S9" i="6" s="1"/>
  <c r="AB15" i="5"/>
  <c r="Q9" i="6" s="1"/>
  <c r="AA15" i="5"/>
  <c r="P9" i="6" s="1"/>
  <c r="Z15" i="5"/>
  <c r="O9" i="6" s="1"/>
  <c r="X15" i="5"/>
  <c r="M9" i="6" s="1"/>
  <c r="W15" i="5"/>
  <c r="L9" i="6" s="1"/>
  <c r="V15" i="5"/>
  <c r="K9" i="6" s="1"/>
  <c r="I9" i="6"/>
  <c r="S15" i="5"/>
  <c r="H9" i="6" s="1"/>
  <c r="R15" i="5"/>
  <c r="G9" i="6" s="1"/>
  <c r="O15" i="5"/>
  <c r="F9" i="6" s="1"/>
  <c r="N15" i="5"/>
  <c r="E9" i="6" s="1"/>
  <c r="M15" i="5"/>
  <c r="D9" i="6" s="1"/>
  <c r="C9" i="6"/>
  <c r="B9" i="6"/>
  <c r="AG14" i="5"/>
  <c r="AC14" i="5"/>
  <c r="Y14" i="5"/>
  <c r="U14" i="5"/>
  <c r="U15" i="5" s="1"/>
  <c r="AF11" i="5"/>
  <c r="AE11" i="5"/>
  <c r="T8" i="6" s="1"/>
  <c r="AD11" i="5"/>
  <c r="AB11" i="5"/>
  <c r="Q8" i="6" s="1"/>
  <c r="AA11" i="5"/>
  <c r="P8" i="6" s="1"/>
  <c r="Z11" i="5"/>
  <c r="X11" i="5"/>
  <c r="W11" i="5"/>
  <c r="L8" i="6" s="1"/>
  <c r="V11" i="5"/>
  <c r="T11" i="5"/>
  <c r="I8" i="6" s="1"/>
  <c r="S11" i="5"/>
  <c r="H8" i="6" s="1"/>
  <c r="R11" i="5"/>
  <c r="O11" i="5"/>
  <c r="N11" i="5"/>
  <c r="M11" i="5"/>
  <c r="D8" i="6" s="1"/>
  <c r="K11" i="5"/>
  <c r="B8" i="6"/>
  <c r="AG10" i="5"/>
  <c r="AC10" i="5"/>
  <c r="Y10" i="5"/>
  <c r="U10" i="5"/>
  <c r="AG9" i="5"/>
  <c r="AC9" i="5"/>
  <c r="Y9" i="5"/>
  <c r="U9" i="5"/>
  <c r="A3" i="6"/>
  <c r="A3" i="4"/>
  <c r="C18" i="4"/>
  <c r="B18" i="4"/>
  <c r="Y17" i="4"/>
  <c r="A5" i="4"/>
  <c r="A25" i="4" s="1"/>
  <c r="A1" i="4"/>
  <c r="A76" i="3"/>
  <c r="AF75" i="3"/>
  <c r="U24" i="4" s="1"/>
  <c r="AE75" i="3"/>
  <c r="T24" i="4" s="1"/>
  <c r="AD75" i="3"/>
  <c r="S24" i="4" s="1"/>
  <c r="AB75" i="3"/>
  <c r="Q24" i="4" s="1"/>
  <c r="AA75" i="3"/>
  <c r="P24" i="4" s="1"/>
  <c r="Z75" i="3"/>
  <c r="O24" i="4" s="1"/>
  <c r="X75" i="3"/>
  <c r="M24" i="4" s="1"/>
  <c r="W75" i="3"/>
  <c r="L24" i="4" s="1"/>
  <c r="V75" i="3"/>
  <c r="K24" i="4" s="1"/>
  <c r="T75" i="3"/>
  <c r="S75" i="3"/>
  <c r="H24" i="4" s="1"/>
  <c r="R75" i="3"/>
  <c r="G24" i="4" s="1"/>
  <c r="O75" i="3"/>
  <c r="F24" i="4" s="1"/>
  <c r="N75" i="3"/>
  <c r="E24" i="4" s="1"/>
  <c r="M75" i="3"/>
  <c r="D24" i="4" s="1"/>
  <c r="K75" i="3"/>
  <c r="B24" i="4"/>
  <c r="AG74" i="3"/>
  <c r="AC74" i="3"/>
  <c r="Y74" i="3"/>
  <c r="U74" i="3"/>
  <c r="AG73" i="3"/>
  <c r="AC73" i="3"/>
  <c r="AC75" i="3" s="1"/>
  <c r="R24" i="4" s="1"/>
  <c r="Y73" i="3"/>
  <c r="U73" i="3"/>
  <c r="U23" i="4"/>
  <c r="T23" i="4"/>
  <c r="S23" i="4"/>
  <c r="Q23" i="4"/>
  <c r="P23" i="4"/>
  <c r="O23" i="4"/>
  <c r="M23" i="4"/>
  <c r="L23" i="4"/>
  <c r="K23" i="4"/>
  <c r="I23" i="4"/>
  <c r="S71" i="3"/>
  <c r="H23" i="4" s="1"/>
  <c r="G23" i="4"/>
  <c r="O71" i="3"/>
  <c r="F23" i="4" s="1"/>
  <c r="N71" i="3"/>
  <c r="E23" i="4" s="1"/>
  <c r="M71" i="3"/>
  <c r="D23" i="4" s="1"/>
  <c r="C23" i="4"/>
  <c r="B23" i="4"/>
  <c r="AG69" i="3"/>
  <c r="AG71" i="3" s="1"/>
  <c r="AC69" i="3"/>
  <c r="Y69" i="3"/>
  <c r="Y71" i="3" s="1"/>
  <c r="U69" i="3"/>
  <c r="U71" i="3" s="1"/>
  <c r="AF63" i="3"/>
  <c r="AE63" i="3"/>
  <c r="AD63" i="3"/>
  <c r="AB63" i="3"/>
  <c r="AA63" i="3"/>
  <c r="Z63" i="3"/>
  <c r="X63" i="3"/>
  <c r="W63" i="3"/>
  <c r="V63" i="3"/>
  <c r="I21" i="4"/>
  <c r="S63" i="3"/>
  <c r="R63" i="3"/>
  <c r="O63" i="3"/>
  <c r="F21" i="4" s="1"/>
  <c r="N63" i="3"/>
  <c r="E21" i="4" s="1"/>
  <c r="M63" i="3"/>
  <c r="D21" i="4" s="1"/>
  <c r="K63" i="3"/>
  <c r="C21" i="4" s="1"/>
  <c r="B21" i="4"/>
  <c r="AG62" i="3"/>
  <c r="AC62" i="3"/>
  <c r="Y62" i="3"/>
  <c r="AG61" i="3"/>
  <c r="AC61" i="3"/>
  <c r="Y61" i="3"/>
  <c r="AF59" i="3"/>
  <c r="U20" i="4" s="1"/>
  <c r="AE59" i="3"/>
  <c r="T20" i="4" s="1"/>
  <c r="AD59" i="3"/>
  <c r="S20" i="4" s="1"/>
  <c r="AB59" i="3"/>
  <c r="Q20" i="4" s="1"/>
  <c r="AA59" i="3"/>
  <c r="P20" i="4" s="1"/>
  <c r="Z59" i="3"/>
  <c r="O20" i="4" s="1"/>
  <c r="X59" i="3"/>
  <c r="M20" i="4" s="1"/>
  <c r="W59" i="3"/>
  <c r="L20" i="4" s="1"/>
  <c r="V59" i="3"/>
  <c r="K20" i="4" s="1"/>
  <c r="T59" i="3"/>
  <c r="I20" i="4" s="1"/>
  <c r="S59" i="3"/>
  <c r="H20" i="4" s="1"/>
  <c r="R59" i="3"/>
  <c r="G20" i="4" s="1"/>
  <c r="O59" i="3"/>
  <c r="F20" i="4" s="1"/>
  <c r="N59" i="3"/>
  <c r="E20" i="4" s="1"/>
  <c r="M59" i="3"/>
  <c r="D20" i="4" s="1"/>
  <c r="K59" i="3"/>
  <c r="C20" i="4" s="1"/>
  <c r="B20" i="4"/>
  <c r="AG58" i="3"/>
  <c r="AC58" i="3"/>
  <c r="Y58" i="3"/>
  <c r="U58" i="3"/>
  <c r="AG57" i="3"/>
  <c r="AC57" i="3"/>
  <c r="Y57" i="3"/>
  <c r="Y59" i="3" s="1"/>
  <c r="N20" i="4" s="1"/>
  <c r="U57" i="3"/>
  <c r="AF55" i="3"/>
  <c r="U19" i="4" s="1"/>
  <c r="AE55" i="3"/>
  <c r="T19" i="4" s="1"/>
  <c r="AD55" i="3"/>
  <c r="S19" i="4" s="1"/>
  <c r="AB55" i="3"/>
  <c r="Q19" i="4" s="1"/>
  <c r="AA55" i="3"/>
  <c r="P19" i="4" s="1"/>
  <c r="Z55" i="3"/>
  <c r="O19" i="4" s="1"/>
  <c r="X55" i="3"/>
  <c r="M19" i="4" s="1"/>
  <c r="W55" i="3"/>
  <c r="L19" i="4" s="1"/>
  <c r="V55" i="3"/>
  <c r="K19" i="4" s="1"/>
  <c r="I19" i="4"/>
  <c r="H19" i="4"/>
  <c r="R55" i="3"/>
  <c r="G19" i="4" s="1"/>
  <c r="O55" i="3"/>
  <c r="F19" i="4" s="1"/>
  <c r="N55" i="3"/>
  <c r="E19" i="4" s="1"/>
  <c r="M55" i="3"/>
  <c r="D19" i="4" s="1"/>
  <c r="K55" i="3"/>
  <c r="C19" i="4" s="1"/>
  <c r="B19" i="4"/>
  <c r="AG54" i="3"/>
  <c r="AC54" i="3"/>
  <c r="Y54" i="3"/>
  <c r="U54" i="3"/>
  <c r="AG53" i="3"/>
  <c r="AC53" i="3"/>
  <c r="AC55" i="3" s="1"/>
  <c r="R19" i="4" s="1"/>
  <c r="Y53" i="3"/>
  <c r="U53" i="3"/>
  <c r="AF51" i="3"/>
  <c r="U18" i="4" s="1"/>
  <c r="AE51" i="3"/>
  <c r="T18" i="4" s="1"/>
  <c r="AD51" i="3"/>
  <c r="S18" i="4" s="1"/>
  <c r="AB51" i="3"/>
  <c r="Q18" i="4" s="1"/>
  <c r="AA51" i="3"/>
  <c r="P18" i="4" s="1"/>
  <c r="Z51" i="3"/>
  <c r="O18" i="4" s="1"/>
  <c r="X51" i="3"/>
  <c r="M18" i="4" s="1"/>
  <c r="W51" i="3"/>
  <c r="L18" i="4" s="1"/>
  <c r="V51" i="3"/>
  <c r="K18" i="4" s="1"/>
  <c r="T51" i="3"/>
  <c r="I18" i="4" s="1"/>
  <c r="S51" i="3"/>
  <c r="H18" i="4" s="1"/>
  <c r="R51" i="3"/>
  <c r="G18" i="4" s="1"/>
  <c r="O51" i="3"/>
  <c r="F18" i="4" s="1"/>
  <c r="N51" i="3"/>
  <c r="E18" i="4" s="1"/>
  <c r="M51" i="3"/>
  <c r="D18" i="4" s="1"/>
  <c r="AG50" i="3"/>
  <c r="AC50" i="3"/>
  <c r="Y50" i="3"/>
  <c r="U50" i="3"/>
  <c r="AG49" i="3"/>
  <c r="AC49" i="3"/>
  <c r="AC51" i="3" s="1"/>
  <c r="R18" i="4" s="1"/>
  <c r="Y49" i="3"/>
  <c r="Y51" i="3" s="1"/>
  <c r="N18" i="4" s="1"/>
  <c r="U49" i="3"/>
  <c r="AF47" i="3"/>
  <c r="U17" i="4" s="1"/>
  <c r="AE47" i="3"/>
  <c r="T17" i="4" s="1"/>
  <c r="AD47" i="3"/>
  <c r="S17" i="4" s="1"/>
  <c r="AB47" i="3"/>
  <c r="Q17" i="4" s="1"/>
  <c r="AA47" i="3"/>
  <c r="P17" i="4" s="1"/>
  <c r="Z47" i="3"/>
  <c r="O17" i="4" s="1"/>
  <c r="X47" i="3"/>
  <c r="M17" i="4" s="1"/>
  <c r="W47" i="3"/>
  <c r="L17" i="4" s="1"/>
  <c r="V47" i="3"/>
  <c r="K17" i="4" s="1"/>
  <c r="T47" i="3"/>
  <c r="I17" i="4" s="1"/>
  <c r="S47" i="3"/>
  <c r="H17" i="4" s="1"/>
  <c r="R47" i="3"/>
  <c r="G17" i="4" s="1"/>
  <c r="O47" i="3"/>
  <c r="F17" i="4" s="1"/>
  <c r="N47" i="3"/>
  <c r="E17" i="4" s="1"/>
  <c r="M47" i="3"/>
  <c r="D17" i="4" s="1"/>
  <c r="K47" i="3"/>
  <c r="C17" i="4" s="1"/>
  <c r="B17" i="4"/>
  <c r="AG46" i="3"/>
  <c r="AC46" i="3"/>
  <c r="Y46" i="3"/>
  <c r="U46" i="3"/>
  <c r="AG45" i="3"/>
  <c r="AC45" i="3"/>
  <c r="AC47" i="3" s="1"/>
  <c r="R17" i="4" s="1"/>
  <c r="Y45" i="3"/>
  <c r="U45" i="3"/>
  <c r="AF43" i="3"/>
  <c r="U16" i="4" s="1"/>
  <c r="AE43" i="3"/>
  <c r="T16" i="4" s="1"/>
  <c r="AD43" i="3"/>
  <c r="S16" i="4" s="1"/>
  <c r="AB43" i="3"/>
  <c r="Q16" i="4" s="1"/>
  <c r="AA43" i="3"/>
  <c r="P16" i="4" s="1"/>
  <c r="Z43" i="3"/>
  <c r="O16" i="4" s="1"/>
  <c r="X43" i="3"/>
  <c r="M16" i="4" s="1"/>
  <c r="W43" i="3"/>
  <c r="L16" i="4" s="1"/>
  <c r="V43" i="3"/>
  <c r="K16" i="4" s="1"/>
  <c r="T43" i="3"/>
  <c r="I16" i="4" s="1"/>
  <c r="S43" i="3"/>
  <c r="H16" i="4" s="1"/>
  <c r="R43" i="3"/>
  <c r="G16" i="4" s="1"/>
  <c r="O43" i="3"/>
  <c r="F16" i="4" s="1"/>
  <c r="N43" i="3"/>
  <c r="E16" i="4" s="1"/>
  <c r="M43" i="3"/>
  <c r="D16" i="4" s="1"/>
  <c r="K43" i="3"/>
  <c r="C16" i="4" s="1"/>
  <c r="B16" i="4"/>
  <c r="AG42" i="3"/>
  <c r="AC42" i="3"/>
  <c r="Y42" i="3"/>
  <c r="U42" i="3"/>
  <c r="AG41" i="3"/>
  <c r="AC41" i="3"/>
  <c r="Y41" i="3"/>
  <c r="U41" i="3"/>
  <c r="AF39" i="3"/>
  <c r="U15" i="4" s="1"/>
  <c r="AE39" i="3"/>
  <c r="T15" i="4" s="1"/>
  <c r="AD39" i="3"/>
  <c r="S15" i="4" s="1"/>
  <c r="AB39" i="3"/>
  <c r="Q15" i="4" s="1"/>
  <c r="AA39" i="3"/>
  <c r="P15" i="4" s="1"/>
  <c r="Z39" i="3"/>
  <c r="O15" i="4" s="1"/>
  <c r="X39" i="3"/>
  <c r="M15" i="4" s="1"/>
  <c r="W39" i="3"/>
  <c r="L15" i="4" s="1"/>
  <c r="V39" i="3"/>
  <c r="K15" i="4" s="1"/>
  <c r="T39" i="3"/>
  <c r="I15" i="4" s="1"/>
  <c r="S39" i="3"/>
  <c r="H15" i="4" s="1"/>
  <c r="R39" i="3"/>
  <c r="G15" i="4" s="1"/>
  <c r="O39" i="3"/>
  <c r="F15" i="4" s="1"/>
  <c r="N39" i="3"/>
  <c r="E15" i="4" s="1"/>
  <c r="M39" i="3"/>
  <c r="D15" i="4" s="1"/>
  <c r="K39" i="3"/>
  <c r="C15" i="4" s="1"/>
  <c r="B15" i="4"/>
  <c r="AG38" i="3"/>
  <c r="AC38" i="3"/>
  <c r="Y38" i="3"/>
  <c r="U38" i="3"/>
  <c r="AG37" i="3"/>
  <c r="AC37" i="3"/>
  <c r="Y37" i="3"/>
  <c r="U37" i="3"/>
  <c r="AF35" i="3"/>
  <c r="U14" i="4" s="1"/>
  <c r="AE35" i="3"/>
  <c r="T14" i="4" s="1"/>
  <c r="AD35" i="3"/>
  <c r="S14" i="4" s="1"/>
  <c r="AB35" i="3"/>
  <c r="Q14" i="4" s="1"/>
  <c r="AA35" i="3"/>
  <c r="P14" i="4" s="1"/>
  <c r="Z35" i="3"/>
  <c r="O14" i="4" s="1"/>
  <c r="X35" i="3"/>
  <c r="M14" i="4" s="1"/>
  <c r="W35" i="3"/>
  <c r="L14" i="4" s="1"/>
  <c r="V35" i="3"/>
  <c r="K14" i="4" s="1"/>
  <c r="T35" i="3"/>
  <c r="I14" i="4" s="1"/>
  <c r="S35" i="3"/>
  <c r="H14" i="4" s="1"/>
  <c r="R35" i="3"/>
  <c r="G14" i="4" s="1"/>
  <c r="O35" i="3"/>
  <c r="F14" i="4" s="1"/>
  <c r="N35" i="3"/>
  <c r="E14" i="4" s="1"/>
  <c r="M35" i="3"/>
  <c r="D14" i="4" s="1"/>
  <c r="K35" i="3"/>
  <c r="C14" i="4" s="1"/>
  <c r="B14" i="4"/>
  <c r="AG34" i="3"/>
  <c r="AC34" i="3"/>
  <c r="Y34" i="3"/>
  <c r="U34" i="3"/>
  <c r="AG33" i="3"/>
  <c r="AC33" i="3"/>
  <c r="Y33" i="3"/>
  <c r="U33" i="3"/>
  <c r="AF31" i="3"/>
  <c r="U13" i="4" s="1"/>
  <c r="AE31" i="3"/>
  <c r="T13" i="4" s="1"/>
  <c r="AD31" i="3"/>
  <c r="S13" i="4" s="1"/>
  <c r="AB31" i="3"/>
  <c r="Q13" i="4" s="1"/>
  <c r="AA31" i="3"/>
  <c r="P13" i="4" s="1"/>
  <c r="Z31" i="3"/>
  <c r="O13" i="4" s="1"/>
  <c r="X31" i="3"/>
  <c r="M13" i="4" s="1"/>
  <c r="W31" i="3"/>
  <c r="L13" i="4" s="1"/>
  <c r="V31" i="3"/>
  <c r="K13" i="4" s="1"/>
  <c r="I13" i="4"/>
  <c r="H13" i="4"/>
  <c r="G13" i="4"/>
  <c r="O31" i="3"/>
  <c r="F13" i="4" s="1"/>
  <c r="N31" i="3"/>
  <c r="E13" i="4" s="1"/>
  <c r="M31" i="3"/>
  <c r="D13" i="4" s="1"/>
  <c r="C13" i="4"/>
  <c r="B13" i="4"/>
  <c r="AG30" i="3"/>
  <c r="AC30" i="3"/>
  <c r="AC31" i="3" s="1"/>
  <c r="R13" i="4" s="1"/>
  <c r="Y30" i="3"/>
  <c r="U30" i="3"/>
  <c r="U31" i="3" s="1"/>
  <c r="U12" i="4"/>
  <c r="T12" i="4"/>
  <c r="S12" i="4"/>
  <c r="Q12" i="4"/>
  <c r="P12" i="4"/>
  <c r="O12" i="4"/>
  <c r="M12" i="4"/>
  <c r="L12" i="4"/>
  <c r="K12" i="4"/>
  <c r="I12" i="4"/>
  <c r="H12" i="4"/>
  <c r="G12" i="4"/>
  <c r="O27" i="3"/>
  <c r="F12" i="4" s="1"/>
  <c r="N27" i="3"/>
  <c r="E12" i="4" s="1"/>
  <c r="M27" i="3"/>
  <c r="D12" i="4" s="1"/>
  <c r="C12" i="4"/>
  <c r="B12" i="4"/>
  <c r="AG25" i="3"/>
  <c r="AG27" i="3" s="1"/>
  <c r="AC25" i="3"/>
  <c r="AC27" i="3" s="1"/>
  <c r="Y25" i="3"/>
  <c r="Y27" i="3" s="1"/>
  <c r="U25" i="3"/>
  <c r="U27" i="3" s="1"/>
  <c r="AF23" i="3"/>
  <c r="U11" i="4" s="1"/>
  <c r="AE23" i="3"/>
  <c r="T11" i="4" s="1"/>
  <c r="AD23" i="3"/>
  <c r="S11" i="4" s="1"/>
  <c r="AB23" i="3"/>
  <c r="Q11" i="4" s="1"/>
  <c r="AA23" i="3"/>
  <c r="P11" i="4" s="1"/>
  <c r="Z23" i="3"/>
  <c r="O11" i="4" s="1"/>
  <c r="X23" i="3"/>
  <c r="M11" i="4" s="1"/>
  <c r="W23" i="3"/>
  <c r="L11" i="4" s="1"/>
  <c r="V23" i="3"/>
  <c r="K11" i="4" s="1"/>
  <c r="T23" i="3"/>
  <c r="I11" i="4" s="1"/>
  <c r="S23" i="3"/>
  <c r="R23" i="3"/>
  <c r="G11" i="4" s="1"/>
  <c r="O23" i="3"/>
  <c r="F11" i="4" s="1"/>
  <c r="N23" i="3"/>
  <c r="E11" i="4" s="1"/>
  <c r="M23" i="3"/>
  <c r="K23" i="3"/>
  <c r="C11" i="4" s="1"/>
  <c r="B11" i="4"/>
  <c r="AG22" i="3"/>
  <c r="AC22" i="3"/>
  <c r="Y22" i="3"/>
  <c r="U22" i="3"/>
  <c r="AG21" i="3"/>
  <c r="AG23" i="3" s="1"/>
  <c r="V11" i="4" s="1"/>
  <c r="AC21" i="3"/>
  <c r="Y21" i="3"/>
  <c r="U21" i="3"/>
  <c r="AF19" i="3"/>
  <c r="U10" i="4" s="1"/>
  <c r="AE19" i="3"/>
  <c r="T10" i="4" s="1"/>
  <c r="AD19" i="3"/>
  <c r="S10" i="4" s="1"/>
  <c r="AB19" i="3"/>
  <c r="Q10" i="4" s="1"/>
  <c r="AA19" i="3"/>
  <c r="P10" i="4" s="1"/>
  <c r="Z19" i="3"/>
  <c r="O10" i="4" s="1"/>
  <c r="X19" i="3"/>
  <c r="M10" i="4" s="1"/>
  <c r="W19" i="3"/>
  <c r="L10" i="4" s="1"/>
  <c r="V19" i="3"/>
  <c r="K10" i="4" s="1"/>
  <c r="T19" i="3"/>
  <c r="I10" i="4" s="1"/>
  <c r="S19" i="3"/>
  <c r="H10" i="4" s="1"/>
  <c r="R19" i="3"/>
  <c r="G10" i="4" s="1"/>
  <c r="O19" i="3"/>
  <c r="F10" i="4" s="1"/>
  <c r="N19" i="3"/>
  <c r="E10" i="4" s="1"/>
  <c r="M19" i="3"/>
  <c r="D10" i="4" s="1"/>
  <c r="K19" i="3"/>
  <c r="C10" i="4" s="1"/>
  <c r="B10" i="4"/>
  <c r="AG18" i="3"/>
  <c r="AC18" i="3"/>
  <c r="Y18" i="3"/>
  <c r="U18" i="3"/>
  <c r="AG17" i="3"/>
  <c r="AC17" i="3"/>
  <c r="Y17" i="3"/>
  <c r="U17" i="3"/>
  <c r="AF15" i="3"/>
  <c r="U9" i="4" s="1"/>
  <c r="AE15" i="3"/>
  <c r="AD15" i="3"/>
  <c r="S9" i="4" s="1"/>
  <c r="AB15" i="3"/>
  <c r="Q9" i="4" s="1"/>
  <c r="AA15" i="3"/>
  <c r="P9" i="4" s="1"/>
  <c r="Z15" i="3"/>
  <c r="O9" i="4" s="1"/>
  <c r="X15" i="3"/>
  <c r="M9" i="4" s="1"/>
  <c r="W15" i="3"/>
  <c r="V15" i="3"/>
  <c r="K9" i="4" s="1"/>
  <c r="T15" i="3"/>
  <c r="S15" i="3"/>
  <c r="H9" i="4" s="1"/>
  <c r="R15" i="3"/>
  <c r="G9" i="4" s="1"/>
  <c r="O15" i="3"/>
  <c r="F9" i="4" s="1"/>
  <c r="N15" i="3"/>
  <c r="E9" i="4" s="1"/>
  <c r="M15" i="3"/>
  <c r="D9" i="4" s="1"/>
  <c r="K15" i="3"/>
  <c r="C9" i="4" s="1"/>
  <c r="B9" i="4"/>
  <c r="AG14" i="3"/>
  <c r="AC14" i="3"/>
  <c r="Y14" i="3"/>
  <c r="U14" i="3"/>
  <c r="AG13" i="3"/>
  <c r="AC13" i="3"/>
  <c r="Y13" i="3"/>
  <c r="U13" i="3"/>
  <c r="T8" i="4"/>
  <c r="P8" i="4"/>
  <c r="L8" i="4"/>
  <c r="H8" i="4"/>
  <c r="R11" i="3"/>
  <c r="O11" i="3"/>
  <c r="N11" i="3"/>
  <c r="M11" i="3"/>
  <c r="AG9" i="3"/>
  <c r="AC9" i="3"/>
  <c r="Y9" i="3"/>
  <c r="Y11" i="3" s="1"/>
  <c r="Y55" i="3" l="1"/>
  <c r="N19" i="4" s="1"/>
  <c r="Y39" i="3"/>
  <c r="N15" i="4" s="1"/>
  <c r="Y15" i="3"/>
  <c r="N9" i="4" s="1"/>
  <c r="D8" i="4"/>
  <c r="M76" i="3"/>
  <c r="N76" i="3"/>
  <c r="O76" i="3"/>
  <c r="AH118" i="11"/>
  <c r="AH120" i="11"/>
  <c r="AI120" i="11" s="1"/>
  <c r="AH121" i="11"/>
  <c r="AH122" i="11"/>
  <c r="AH125" i="11"/>
  <c r="AH126" i="11"/>
  <c r="AH141" i="11"/>
  <c r="AH143" i="11"/>
  <c r="AH144" i="11"/>
  <c r="AH146" i="11"/>
  <c r="AI146" i="11" s="1"/>
  <c r="AH147" i="11"/>
  <c r="AH148" i="11"/>
  <c r="AH149" i="11"/>
  <c r="AH35" i="11"/>
  <c r="AH63" i="11"/>
  <c r="AH83" i="7"/>
  <c r="M21" i="4"/>
  <c r="X76" i="3"/>
  <c r="O21" i="4"/>
  <c r="Z76" i="3"/>
  <c r="T21" i="4"/>
  <c r="AE76" i="3"/>
  <c r="H21" i="4"/>
  <c r="S76" i="3"/>
  <c r="S21" i="4"/>
  <c r="AD76" i="3"/>
  <c r="K21" i="4"/>
  <c r="V76" i="3"/>
  <c r="P21" i="4"/>
  <c r="AA76" i="3"/>
  <c r="U21" i="4"/>
  <c r="AF76" i="3"/>
  <c r="G21" i="4"/>
  <c r="R76" i="3"/>
  <c r="L21" i="4"/>
  <c r="W76" i="3"/>
  <c r="Q21" i="4"/>
  <c r="AB76" i="3"/>
  <c r="I24" i="4"/>
  <c r="T76" i="3"/>
  <c r="C24" i="4"/>
  <c r="K76" i="3"/>
  <c r="I9" i="4"/>
  <c r="AH107" i="7"/>
  <c r="AI107" i="7" s="1"/>
  <c r="AH108" i="7"/>
  <c r="AH111" i="7"/>
  <c r="AH112" i="7"/>
  <c r="AH113" i="7"/>
  <c r="AH178" i="7"/>
  <c r="AH181" i="7"/>
  <c r="AI181" i="7" s="1"/>
  <c r="AH182" i="7"/>
  <c r="AH183" i="7"/>
  <c r="AH185" i="7"/>
  <c r="AH186" i="7"/>
  <c r="AH11" i="11"/>
  <c r="AH12" i="11"/>
  <c r="AH49" i="11"/>
  <c r="AH157" i="11"/>
  <c r="AC31" i="13"/>
  <c r="R9" i="14" s="1"/>
  <c r="U55" i="13"/>
  <c r="J11" i="14" s="1"/>
  <c r="AH62" i="11"/>
  <c r="AI62" i="11" s="1"/>
  <c r="AH93" i="11"/>
  <c r="AH94" i="11"/>
  <c r="AH96" i="11"/>
  <c r="AI96" i="11" s="1"/>
  <c r="AH97" i="11"/>
  <c r="AH98" i="11"/>
  <c r="AH99" i="11"/>
  <c r="AH101" i="11"/>
  <c r="AH9" i="13"/>
  <c r="AH11" i="13"/>
  <c r="AH12" i="13"/>
  <c r="AH13" i="13"/>
  <c r="AH14" i="13"/>
  <c r="AH15" i="13"/>
  <c r="AH16" i="13"/>
  <c r="AH17" i="13"/>
  <c r="AH18" i="13"/>
  <c r="AH58" i="13"/>
  <c r="AH60" i="13"/>
  <c r="AH61" i="13"/>
  <c r="AH62" i="13"/>
  <c r="AH64" i="13"/>
  <c r="AH65" i="13"/>
  <c r="AH66" i="13"/>
  <c r="AH106" i="13"/>
  <c r="AH107" i="13"/>
  <c r="AH108" i="13"/>
  <c r="AH110" i="13"/>
  <c r="AH111" i="13"/>
  <c r="AH112" i="13"/>
  <c r="AH114" i="13"/>
  <c r="AH179" i="13"/>
  <c r="AH180" i="13"/>
  <c r="AH182" i="13"/>
  <c r="AH183" i="13"/>
  <c r="AH184" i="13"/>
  <c r="AH186" i="13"/>
  <c r="AH33" i="11"/>
  <c r="AH178" i="11"/>
  <c r="AH181" i="11"/>
  <c r="AH182" i="11"/>
  <c r="AH184" i="11"/>
  <c r="AI184" i="11" s="1"/>
  <c r="AH185" i="11"/>
  <c r="AH186" i="11"/>
  <c r="AH62" i="7"/>
  <c r="AH63" i="7"/>
  <c r="AI63" i="7" s="1"/>
  <c r="AH64" i="7"/>
  <c r="U47" i="3"/>
  <c r="J17" i="4" s="1"/>
  <c r="U35" i="5"/>
  <c r="J15" i="6" s="1"/>
  <c r="AC71" i="3"/>
  <c r="R23" i="4" s="1"/>
  <c r="AC63" i="3"/>
  <c r="Y23" i="3"/>
  <c r="N11" i="4" s="1"/>
  <c r="U19" i="13"/>
  <c r="J8" i="14" s="1"/>
  <c r="T191" i="13"/>
  <c r="AH47" i="13"/>
  <c r="AH49" i="13"/>
  <c r="AH52" i="13"/>
  <c r="AI52" i="13" s="1"/>
  <c r="AH54" i="13"/>
  <c r="AH95" i="13"/>
  <c r="AH98" i="13"/>
  <c r="AI98" i="13" s="1"/>
  <c r="AH100" i="13"/>
  <c r="AI100" i="13" s="1"/>
  <c r="AH102" i="13"/>
  <c r="AH166" i="13"/>
  <c r="AH168" i="13"/>
  <c r="AI168" i="13" s="1"/>
  <c r="AH171" i="13"/>
  <c r="AI171" i="13" s="1"/>
  <c r="AH174" i="13"/>
  <c r="AH34" i="13"/>
  <c r="AH36" i="13"/>
  <c r="AH37" i="13"/>
  <c r="AH38" i="13"/>
  <c r="AH40" i="13"/>
  <c r="AH41" i="13"/>
  <c r="AH42" i="13"/>
  <c r="AH82" i="13"/>
  <c r="AH84" i="13"/>
  <c r="AH86" i="13"/>
  <c r="AH87" i="13"/>
  <c r="AH88" i="13"/>
  <c r="AH90" i="13"/>
  <c r="AH130" i="13"/>
  <c r="AI130" i="13" s="1"/>
  <c r="AH131" i="13"/>
  <c r="AI131" i="13" s="1"/>
  <c r="AH132" i="13"/>
  <c r="AH134" i="13"/>
  <c r="AH135" i="13"/>
  <c r="AH136" i="13"/>
  <c r="AI136" i="13" s="1"/>
  <c r="AH138" i="13"/>
  <c r="AH155" i="13"/>
  <c r="AH156" i="13"/>
  <c r="AH158" i="13"/>
  <c r="AH159" i="13"/>
  <c r="AH160" i="13"/>
  <c r="AH162" i="13"/>
  <c r="AI162" i="13" s="1"/>
  <c r="N191" i="13"/>
  <c r="AH48" i="13"/>
  <c r="AH50" i="13"/>
  <c r="AH51" i="13"/>
  <c r="AI51" i="13" s="1"/>
  <c r="AH96" i="13"/>
  <c r="AH99" i="13"/>
  <c r="AH167" i="13"/>
  <c r="AH170" i="13"/>
  <c r="AI170" i="13" s="1"/>
  <c r="AH172" i="13"/>
  <c r="AH22" i="13"/>
  <c r="AI22" i="13" s="1"/>
  <c r="AH23" i="13"/>
  <c r="AH24" i="13"/>
  <c r="AI24" i="13" s="1"/>
  <c r="AH25" i="13"/>
  <c r="AH26" i="13"/>
  <c r="AI26" i="13" s="1"/>
  <c r="AH27" i="13"/>
  <c r="AH28" i="13"/>
  <c r="AI28" i="13" s="1"/>
  <c r="AH30" i="13"/>
  <c r="AI30" i="13" s="1"/>
  <c r="U79" i="13"/>
  <c r="J13" i="14" s="1"/>
  <c r="AH71" i="13"/>
  <c r="AH72" i="13"/>
  <c r="AH73" i="13"/>
  <c r="AI73" i="13" s="1"/>
  <c r="AH74" i="13"/>
  <c r="AI74" i="13" s="1"/>
  <c r="AH75" i="13"/>
  <c r="AH76" i="13"/>
  <c r="AI76" i="13" s="1"/>
  <c r="AH78" i="13"/>
  <c r="AH119" i="13"/>
  <c r="AH120" i="13"/>
  <c r="AH122" i="13"/>
  <c r="AI122" i="13" s="1"/>
  <c r="AH123" i="13"/>
  <c r="AH124" i="13"/>
  <c r="AH126" i="13"/>
  <c r="AH142" i="13"/>
  <c r="AI142" i="13" s="1"/>
  <c r="AH143" i="13"/>
  <c r="AH144" i="13"/>
  <c r="AH146" i="13"/>
  <c r="AH147" i="13"/>
  <c r="AI147" i="13" s="1"/>
  <c r="AH148" i="13"/>
  <c r="AH150" i="13"/>
  <c r="AI150" i="13" s="1"/>
  <c r="AB191" i="13"/>
  <c r="AF191" i="13"/>
  <c r="O191" i="13"/>
  <c r="X191" i="13"/>
  <c r="AG19" i="11"/>
  <c r="AH23" i="11"/>
  <c r="AI23" i="11" s="1"/>
  <c r="AH26" i="11"/>
  <c r="AI26" i="11" s="1"/>
  <c r="AH30" i="11"/>
  <c r="AH52" i="11"/>
  <c r="AI52" i="11" s="1"/>
  <c r="U91" i="11"/>
  <c r="J14" i="12" s="1"/>
  <c r="AH84" i="11"/>
  <c r="AH88" i="11"/>
  <c r="AG151" i="11"/>
  <c r="V19" i="12" s="1"/>
  <c r="U175" i="11"/>
  <c r="J21" i="12" s="1"/>
  <c r="AH170" i="11"/>
  <c r="AI170" i="11" s="1"/>
  <c r="AH172" i="11"/>
  <c r="AH22" i="11"/>
  <c r="AI22" i="11" s="1"/>
  <c r="Y43" i="11"/>
  <c r="N10" i="12" s="1"/>
  <c r="AH46" i="11"/>
  <c r="AI46" i="11" s="1"/>
  <c r="AH47" i="11"/>
  <c r="AC67" i="11"/>
  <c r="R12" i="12" s="1"/>
  <c r="AH70" i="11"/>
  <c r="AH73" i="11"/>
  <c r="AH74" i="11"/>
  <c r="AH76" i="11"/>
  <c r="AI76" i="11" s="1"/>
  <c r="AH77" i="11"/>
  <c r="AH78" i="11"/>
  <c r="AG91" i="11"/>
  <c r="V14" i="12" s="1"/>
  <c r="AH106" i="11"/>
  <c r="AI106" i="11" s="1"/>
  <c r="X18" i="12" s="1"/>
  <c r="U115" i="11"/>
  <c r="J16" i="12" s="1"/>
  <c r="AH108" i="11"/>
  <c r="AI108" i="11" s="1"/>
  <c r="X20" i="12" s="1"/>
  <c r="AH111" i="11"/>
  <c r="AH112" i="11"/>
  <c r="AI112" i="11" s="1"/>
  <c r="AH114" i="11"/>
  <c r="AI114" i="11" s="1"/>
  <c r="AC151" i="11"/>
  <c r="R19" i="12" s="1"/>
  <c r="AH158" i="11"/>
  <c r="AH160" i="11"/>
  <c r="AI160" i="11" s="1"/>
  <c r="AH161" i="11"/>
  <c r="AH162" i="11"/>
  <c r="AG175" i="11"/>
  <c r="V21" i="12" s="1"/>
  <c r="AG43" i="11"/>
  <c r="V10" i="12" s="1"/>
  <c r="AH29" i="11"/>
  <c r="AH50" i="11"/>
  <c r="AH54" i="11"/>
  <c r="AH82" i="11"/>
  <c r="AI82" i="11" s="1"/>
  <c r="AH85" i="11"/>
  <c r="AH87" i="11"/>
  <c r="AI87" i="11" s="1"/>
  <c r="AH90" i="11"/>
  <c r="AI90" i="11" s="1"/>
  <c r="Y115" i="11"/>
  <c r="N16" i="12" s="1"/>
  <c r="AH168" i="11"/>
  <c r="AH171" i="11"/>
  <c r="AI171" i="11" s="1"/>
  <c r="AH13" i="11"/>
  <c r="AI13" i="11" s="1"/>
  <c r="AH16" i="11"/>
  <c r="AI16" i="11" s="1"/>
  <c r="AH18" i="11"/>
  <c r="AI18" i="11" s="1"/>
  <c r="AH36" i="11"/>
  <c r="AH38" i="11"/>
  <c r="AI38" i="11" s="1"/>
  <c r="AH40" i="11"/>
  <c r="AI40" i="11" s="1"/>
  <c r="AH41" i="11"/>
  <c r="AG55" i="11"/>
  <c r="V11" i="12" s="1"/>
  <c r="AH64" i="11"/>
  <c r="AH102" i="11"/>
  <c r="AI102" i="11" s="1"/>
  <c r="AG115" i="11"/>
  <c r="V16" i="12" s="1"/>
  <c r="AH131" i="11"/>
  <c r="AI131" i="11" s="1"/>
  <c r="AH132" i="11"/>
  <c r="AH134" i="11"/>
  <c r="AI134" i="11" s="1"/>
  <c r="AH135" i="11"/>
  <c r="AH136" i="11"/>
  <c r="AH137" i="11"/>
  <c r="Y151" i="11"/>
  <c r="N19" i="12" s="1"/>
  <c r="AH154" i="11"/>
  <c r="AH155" i="11"/>
  <c r="AG190" i="11"/>
  <c r="V23" i="12" s="1"/>
  <c r="U190" i="11"/>
  <c r="J23" i="12" s="1"/>
  <c r="AG44" i="5"/>
  <c r="V18" i="6" s="1"/>
  <c r="AG11" i="5"/>
  <c r="V8" i="6" s="1"/>
  <c r="AC47" i="5"/>
  <c r="R19" i="6" s="1"/>
  <c r="AG18" i="5"/>
  <c r="V10" i="6" s="1"/>
  <c r="AH14" i="5"/>
  <c r="AH15" i="5" s="1"/>
  <c r="U25" i="5"/>
  <c r="J12" i="6" s="1"/>
  <c r="AG25" i="5"/>
  <c r="V12" i="6" s="1"/>
  <c r="U31" i="5"/>
  <c r="J14" i="6" s="1"/>
  <c r="AC53" i="5"/>
  <c r="R21" i="6" s="1"/>
  <c r="U38" i="5"/>
  <c r="J16" i="6" s="1"/>
  <c r="Y47" i="5"/>
  <c r="N19" i="6" s="1"/>
  <c r="Y53" i="5"/>
  <c r="N21" i="6" s="1"/>
  <c r="AG60" i="5"/>
  <c r="V23" i="6" s="1"/>
  <c r="N61" i="5"/>
  <c r="AC25" i="5"/>
  <c r="R12" i="6" s="1"/>
  <c r="Y25" i="5"/>
  <c r="N12" i="6" s="1"/>
  <c r="AC31" i="5"/>
  <c r="R14" i="6" s="1"/>
  <c r="AG38" i="5"/>
  <c r="V16" i="6" s="1"/>
  <c r="AC50" i="5"/>
  <c r="R20" i="6" s="1"/>
  <c r="AH52" i="5"/>
  <c r="AI52" i="5" s="1"/>
  <c r="U53" i="5"/>
  <c r="J21" i="6" s="1"/>
  <c r="U60" i="5"/>
  <c r="J23" i="6" s="1"/>
  <c r="AF61" i="5"/>
  <c r="U18" i="5"/>
  <c r="J10" i="6" s="1"/>
  <c r="AG31" i="5"/>
  <c r="V14" i="6" s="1"/>
  <c r="X61" i="5"/>
  <c r="Y15" i="5"/>
  <c r="N9" i="6" s="1"/>
  <c r="Y18" i="5"/>
  <c r="N10" i="6" s="1"/>
  <c r="U47" i="5"/>
  <c r="J19" i="6" s="1"/>
  <c r="AG47" i="5"/>
  <c r="V19" i="6" s="1"/>
  <c r="AG53" i="5"/>
  <c r="V21" i="6" s="1"/>
  <c r="Y11" i="5"/>
  <c r="N8" i="6" s="1"/>
  <c r="AH9" i="5"/>
  <c r="U11" i="5"/>
  <c r="J8" i="6" s="1"/>
  <c r="U8" i="6"/>
  <c r="U24" i="6" s="1"/>
  <c r="M8" i="6"/>
  <c r="M24" i="6" s="1"/>
  <c r="AC11" i="5"/>
  <c r="R8" i="6" s="1"/>
  <c r="E8" i="6"/>
  <c r="E24" i="6" s="1"/>
  <c r="AH38" i="3"/>
  <c r="AI38" i="3" s="1"/>
  <c r="AH17" i="3"/>
  <c r="AI17" i="3" s="1"/>
  <c r="AH18" i="3"/>
  <c r="AI18" i="3" s="1"/>
  <c r="R12" i="4"/>
  <c r="AC43" i="3"/>
  <c r="R16" i="4" s="1"/>
  <c r="AH9" i="3"/>
  <c r="AH11" i="3" s="1"/>
  <c r="AH46" i="3"/>
  <c r="AI46" i="3" s="1"/>
  <c r="X19" i="4" s="1"/>
  <c r="AH22" i="3"/>
  <c r="AI22" i="3" s="1"/>
  <c r="AG35" i="3"/>
  <c r="V14" i="4" s="1"/>
  <c r="AH50" i="3"/>
  <c r="AI50" i="3" s="1"/>
  <c r="AH58" i="3"/>
  <c r="AI58" i="3" s="1"/>
  <c r="AG63" i="3"/>
  <c r="AH73" i="3"/>
  <c r="AI73" i="3" s="1"/>
  <c r="U75" i="3"/>
  <c r="Y19" i="3"/>
  <c r="N10" i="4" s="1"/>
  <c r="N12" i="4"/>
  <c r="AH54" i="3"/>
  <c r="AI54" i="3" s="1"/>
  <c r="U55" i="3"/>
  <c r="J19" i="4" s="1"/>
  <c r="AG75" i="3"/>
  <c r="V24" i="4" s="1"/>
  <c r="Y35" i="3"/>
  <c r="N14" i="4" s="1"/>
  <c r="AG55" i="3"/>
  <c r="V19" i="4" s="1"/>
  <c r="Y63" i="3"/>
  <c r="AH14" i="3"/>
  <c r="AI14" i="3" s="1"/>
  <c r="J12" i="4"/>
  <c r="V12" i="4"/>
  <c r="AH33" i="3"/>
  <c r="AI33" i="3" s="1"/>
  <c r="U35" i="3"/>
  <c r="J14" i="4" s="1"/>
  <c r="U63" i="3"/>
  <c r="J21" i="4" s="1"/>
  <c r="Y75" i="3"/>
  <c r="N24" i="4" s="1"/>
  <c r="AH34" i="7"/>
  <c r="AH35" i="7"/>
  <c r="AI35" i="7" s="1"/>
  <c r="U43" i="7"/>
  <c r="J10" i="8" s="1"/>
  <c r="AH39" i="7"/>
  <c r="AH40" i="7"/>
  <c r="AI40" i="7" s="1"/>
  <c r="AH41" i="7"/>
  <c r="AI41" i="7" s="1"/>
  <c r="AC67" i="7"/>
  <c r="R12" i="8" s="1"/>
  <c r="Y79" i="7"/>
  <c r="N13" i="8" s="1"/>
  <c r="AC91" i="7"/>
  <c r="R14" i="8" s="1"/>
  <c r="Y103" i="7"/>
  <c r="N15" i="8" s="1"/>
  <c r="AG151" i="7"/>
  <c r="V19" i="8" s="1"/>
  <c r="AH23" i="7"/>
  <c r="AH26" i="7"/>
  <c r="AI26" i="7" s="1"/>
  <c r="AH27" i="7"/>
  <c r="AI27" i="7" s="1"/>
  <c r="AH28" i="7"/>
  <c r="AH30" i="7"/>
  <c r="AG43" i="7"/>
  <c r="V10" i="8" s="1"/>
  <c r="Y67" i="7"/>
  <c r="N12" i="8" s="1"/>
  <c r="AH70" i="7"/>
  <c r="AH73" i="7"/>
  <c r="AH74" i="7"/>
  <c r="AI74" i="7" s="1"/>
  <c r="AH75" i="7"/>
  <c r="AH77" i="7"/>
  <c r="AH95" i="7"/>
  <c r="AH96" i="7"/>
  <c r="AH97" i="7"/>
  <c r="AI97" i="7" s="1"/>
  <c r="AH98" i="7"/>
  <c r="AH99" i="7"/>
  <c r="AI99" i="7" s="1"/>
  <c r="AH101" i="7"/>
  <c r="AI101" i="7" s="1"/>
  <c r="AH102" i="7"/>
  <c r="AG115" i="7"/>
  <c r="V16" i="8" s="1"/>
  <c r="AC151" i="7"/>
  <c r="R19" i="8" s="1"/>
  <c r="Y163" i="7"/>
  <c r="N20" i="8" s="1"/>
  <c r="AH167" i="7"/>
  <c r="AH169" i="7"/>
  <c r="AH170" i="7"/>
  <c r="AH172" i="7"/>
  <c r="AG187" i="7"/>
  <c r="V22" i="8" s="1"/>
  <c r="AG79" i="7"/>
  <c r="V13" i="8" s="1"/>
  <c r="AH84" i="7"/>
  <c r="AH85" i="7"/>
  <c r="AI85" i="7" s="1"/>
  <c r="AH89" i="7"/>
  <c r="AI89" i="7" s="1"/>
  <c r="AH90" i="7"/>
  <c r="AH129" i="7"/>
  <c r="AH130" i="7"/>
  <c r="AI130" i="7" s="1"/>
  <c r="U139" i="7"/>
  <c r="J18" i="8" s="1"/>
  <c r="AH132" i="7"/>
  <c r="AI132" i="7" s="1"/>
  <c r="AH135" i="7"/>
  <c r="AI135" i="7" s="1"/>
  <c r="AH136" i="7"/>
  <c r="AI136" i="7" s="1"/>
  <c r="Y151" i="7"/>
  <c r="N19" i="8" s="1"/>
  <c r="AH154" i="7"/>
  <c r="AH157" i="7"/>
  <c r="AH158" i="7"/>
  <c r="AH159" i="7"/>
  <c r="AH161" i="7"/>
  <c r="AG175" i="7"/>
  <c r="V21" i="8" s="1"/>
  <c r="Y43" i="7"/>
  <c r="N10" i="8" s="1"/>
  <c r="AH46" i="7"/>
  <c r="AI46" i="7" s="1"/>
  <c r="AH47" i="7"/>
  <c r="AI47" i="7" s="1"/>
  <c r="AH49" i="7"/>
  <c r="AH50" i="7"/>
  <c r="AH51" i="7"/>
  <c r="AI51" i="7" s="1"/>
  <c r="AH53" i="7"/>
  <c r="AH54" i="7"/>
  <c r="AG67" i="7"/>
  <c r="V12" i="8" s="1"/>
  <c r="AH118" i="7"/>
  <c r="AI118" i="7" s="1"/>
  <c r="AH119" i="7"/>
  <c r="AH121" i="7"/>
  <c r="AH123" i="7"/>
  <c r="AH124" i="7"/>
  <c r="AH125" i="7"/>
  <c r="AI125" i="7" s="1"/>
  <c r="AH126" i="7"/>
  <c r="AG139" i="7"/>
  <c r="V18" i="8" s="1"/>
  <c r="AH141" i="7"/>
  <c r="AH142" i="7"/>
  <c r="U151" i="7"/>
  <c r="J19" i="8" s="1"/>
  <c r="AH147" i="7"/>
  <c r="AI147" i="7" s="1"/>
  <c r="AH148" i="7"/>
  <c r="AH149" i="7"/>
  <c r="AG190" i="7"/>
  <c r="V23" i="8" s="1"/>
  <c r="AC190" i="7"/>
  <c r="R23" i="8" s="1"/>
  <c r="M191" i="7"/>
  <c r="F24" i="14"/>
  <c r="I24" i="6"/>
  <c r="T24" i="6"/>
  <c r="P24" i="12"/>
  <c r="B24" i="14"/>
  <c r="N8" i="14"/>
  <c r="AI71" i="13"/>
  <c r="AI75" i="13"/>
  <c r="AI78" i="13"/>
  <c r="AI126" i="13"/>
  <c r="AI146" i="13"/>
  <c r="AI148" i="13"/>
  <c r="AI9" i="13"/>
  <c r="AI11" i="13"/>
  <c r="AI12" i="13"/>
  <c r="AI13" i="13"/>
  <c r="AI14" i="13"/>
  <c r="AI15" i="13"/>
  <c r="AI16" i="13"/>
  <c r="AI17" i="13"/>
  <c r="AI18" i="13"/>
  <c r="AI58" i="13"/>
  <c r="AI60" i="13"/>
  <c r="AI61" i="13"/>
  <c r="AI62" i="13"/>
  <c r="AI64" i="13"/>
  <c r="AI65" i="13"/>
  <c r="AI66" i="13"/>
  <c r="AI106" i="13"/>
  <c r="AI108" i="13"/>
  <c r="AI110" i="13"/>
  <c r="AI112" i="13"/>
  <c r="AI114" i="13"/>
  <c r="AI180" i="13"/>
  <c r="AI182" i="13"/>
  <c r="AI184" i="13"/>
  <c r="AI186" i="13"/>
  <c r="V8" i="14"/>
  <c r="AI47" i="13"/>
  <c r="AI48" i="13"/>
  <c r="AI50" i="13"/>
  <c r="AI54" i="13"/>
  <c r="AI96" i="13"/>
  <c r="AI102" i="13"/>
  <c r="AI166" i="13"/>
  <c r="AI172" i="13"/>
  <c r="AI174" i="13"/>
  <c r="AI23" i="13"/>
  <c r="AI25" i="13"/>
  <c r="AI27" i="13"/>
  <c r="AI72" i="13"/>
  <c r="AI120" i="13"/>
  <c r="AI124" i="13"/>
  <c r="AI144" i="13"/>
  <c r="R8" i="14"/>
  <c r="AI34" i="13"/>
  <c r="AI36" i="13"/>
  <c r="AI37" i="13"/>
  <c r="AI38" i="13"/>
  <c r="AI40" i="13"/>
  <c r="AI41" i="13"/>
  <c r="AI42" i="13"/>
  <c r="AI82" i="13"/>
  <c r="AI84" i="13"/>
  <c r="AI86" i="13"/>
  <c r="AI88" i="13"/>
  <c r="AI90" i="13"/>
  <c r="AI132" i="13"/>
  <c r="AI134" i="13"/>
  <c r="AI138" i="13"/>
  <c r="AI156" i="13"/>
  <c r="AI158" i="13"/>
  <c r="AI160" i="13"/>
  <c r="D8" i="14"/>
  <c r="D24" i="14" s="1"/>
  <c r="M191" i="13"/>
  <c r="H8" i="14"/>
  <c r="H24" i="14" s="1"/>
  <c r="S191" i="13"/>
  <c r="L8" i="14"/>
  <c r="L24" i="14" s="1"/>
  <c r="W191" i="13"/>
  <c r="P8" i="14"/>
  <c r="P24" i="14" s="1"/>
  <c r="AA191" i="13"/>
  <c r="T8" i="14"/>
  <c r="T24" i="14" s="1"/>
  <c r="AE191" i="13"/>
  <c r="AH33" i="13"/>
  <c r="AI49" i="13"/>
  <c r="AH57" i="13"/>
  <c r="AH81" i="13"/>
  <c r="AI87" i="13"/>
  <c r="AI95" i="13"/>
  <c r="AI111" i="13"/>
  <c r="AI119" i="13"/>
  <c r="X20" i="14" s="1"/>
  <c r="AI135" i="13"/>
  <c r="AI155" i="13"/>
  <c r="AI179" i="13"/>
  <c r="E8" i="14"/>
  <c r="E24" i="14" s="1"/>
  <c r="U8" i="14"/>
  <c r="U24" i="14" s="1"/>
  <c r="AG43" i="13"/>
  <c r="V10" i="14" s="1"/>
  <c r="AH45" i="13"/>
  <c r="AG67" i="13"/>
  <c r="V12" i="14" s="1"/>
  <c r="AH69" i="13"/>
  <c r="AG91" i="13"/>
  <c r="V14" i="14" s="1"/>
  <c r="AH89" i="13"/>
  <c r="AC103" i="13"/>
  <c r="R15" i="14" s="1"/>
  <c r="AH97" i="13"/>
  <c r="AH105" i="13"/>
  <c r="AH113" i="13"/>
  <c r="AC127" i="13"/>
  <c r="R17" i="14" s="1"/>
  <c r="AH121" i="13"/>
  <c r="U139" i="13"/>
  <c r="J18" i="14" s="1"/>
  <c r="AH137" i="13"/>
  <c r="AH141" i="13"/>
  <c r="AH149" i="13"/>
  <c r="AC163" i="13"/>
  <c r="R20" i="14" s="1"/>
  <c r="AH157" i="13"/>
  <c r="AH165" i="13"/>
  <c r="AH173" i="13"/>
  <c r="AC187" i="13"/>
  <c r="R22" i="14" s="1"/>
  <c r="AH181" i="13"/>
  <c r="AH189" i="13"/>
  <c r="AI189" i="13" s="1"/>
  <c r="J191" i="13"/>
  <c r="Q8" i="14"/>
  <c r="Q24" i="14" s="1"/>
  <c r="K191" i="13"/>
  <c r="C8" i="14"/>
  <c r="C24" i="14" s="1"/>
  <c r="R191" i="13"/>
  <c r="G8" i="14"/>
  <c r="G24" i="14" s="1"/>
  <c r="V191" i="13"/>
  <c r="K8" i="14"/>
  <c r="K24" i="14" s="1"/>
  <c r="Z191" i="13"/>
  <c r="O8" i="14"/>
  <c r="O24" i="14" s="1"/>
  <c r="AD191" i="13"/>
  <c r="S8" i="14"/>
  <c r="S24" i="14" s="1"/>
  <c r="AH10" i="13"/>
  <c r="AC43" i="13"/>
  <c r="R10" i="14" s="1"/>
  <c r="AH39" i="13"/>
  <c r="AC67" i="13"/>
  <c r="R12" i="14" s="1"/>
  <c r="AH63" i="13"/>
  <c r="AC91" i="13"/>
  <c r="R14" i="14" s="1"/>
  <c r="Y103" i="13"/>
  <c r="N15" i="14" s="1"/>
  <c r="U103" i="13"/>
  <c r="J15" i="14" s="1"/>
  <c r="AH94" i="13"/>
  <c r="AI99" i="13"/>
  <c r="AG115" i="13"/>
  <c r="V16" i="14" s="1"/>
  <c r="AI107" i="13"/>
  <c r="Y127" i="13"/>
  <c r="N17" i="14" s="1"/>
  <c r="U127" i="13"/>
  <c r="J17" i="14" s="1"/>
  <c r="AH118" i="13"/>
  <c r="AI123" i="13"/>
  <c r="AG139" i="13"/>
  <c r="V18" i="14" s="1"/>
  <c r="AC139" i="13"/>
  <c r="R18" i="14" s="1"/>
  <c r="AG151" i="13"/>
  <c r="V19" i="14" s="1"/>
  <c r="AI143" i="13"/>
  <c r="Y163" i="13"/>
  <c r="N20" i="14" s="1"/>
  <c r="U163" i="13"/>
  <c r="J20" i="14" s="1"/>
  <c r="AH154" i="13"/>
  <c r="AI159" i="13"/>
  <c r="AG175" i="13"/>
  <c r="V21" i="14" s="1"/>
  <c r="AI167" i="13"/>
  <c r="Y187" i="13"/>
  <c r="N22" i="14" s="1"/>
  <c r="U187" i="13"/>
  <c r="J22" i="14" s="1"/>
  <c r="AH178" i="13"/>
  <c r="AI183" i="13"/>
  <c r="AG190" i="13"/>
  <c r="V23" i="14" s="1"/>
  <c r="M8" i="14"/>
  <c r="M24" i="14" s="1"/>
  <c r="AH21" i="13"/>
  <c r="AH29" i="13"/>
  <c r="Y43" i="13"/>
  <c r="N10" i="14" s="1"/>
  <c r="AH35" i="13"/>
  <c r="AH46" i="13"/>
  <c r="AH53" i="13"/>
  <c r="Y67" i="13"/>
  <c r="N12" i="14" s="1"/>
  <c r="AH59" i="13"/>
  <c r="AH70" i="13"/>
  <c r="AH77" i="13"/>
  <c r="Y91" i="13"/>
  <c r="N14" i="14" s="1"/>
  <c r="AH83" i="13"/>
  <c r="AH85" i="13"/>
  <c r="AH93" i="13"/>
  <c r="AH101" i="13"/>
  <c r="AC115" i="13"/>
  <c r="R16" i="14" s="1"/>
  <c r="AH109" i="13"/>
  <c r="AH117" i="13"/>
  <c r="AH125" i="13"/>
  <c r="AH133" i="13"/>
  <c r="AC151" i="13"/>
  <c r="R19" i="14" s="1"/>
  <c r="AH145" i="13"/>
  <c r="AH153" i="13"/>
  <c r="AH161" i="13"/>
  <c r="AC175" i="13"/>
  <c r="R21" i="14" s="1"/>
  <c r="AH169" i="13"/>
  <c r="AH177" i="13"/>
  <c r="AH185" i="13"/>
  <c r="AC190" i="13"/>
  <c r="R23" i="14" s="1"/>
  <c r="I8" i="14"/>
  <c r="I24" i="14" s="1"/>
  <c r="U115" i="13"/>
  <c r="J16" i="14" s="1"/>
  <c r="U151" i="13"/>
  <c r="J19" i="14" s="1"/>
  <c r="U175" i="13"/>
  <c r="J21" i="14" s="1"/>
  <c r="U190" i="13"/>
  <c r="J23" i="14" s="1"/>
  <c r="AH129" i="13"/>
  <c r="AI50" i="11"/>
  <c r="AI77" i="11"/>
  <c r="AI36" i="11"/>
  <c r="AI12" i="11"/>
  <c r="AI29" i="11"/>
  <c r="AI63" i="11"/>
  <c r="L13" i="12"/>
  <c r="L24" i="12" s="1"/>
  <c r="W191" i="11"/>
  <c r="AI84" i="11"/>
  <c r="AI88" i="11"/>
  <c r="AI168" i="11"/>
  <c r="AI172" i="11"/>
  <c r="AI11" i="11"/>
  <c r="X191" i="11"/>
  <c r="M8" i="12"/>
  <c r="M24" i="12" s="1"/>
  <c r="AI78" i="11"/>
  <c r="AI111" i="11"/>
  <c r="AI158" i="11"/>
  <c r="AI161" i="11"/>
  <c r="AI162" i="11"/>
  <c r="AB191" i="11"/>
  <c r="Q8" i="12"/>
  <c r="Q24" i="12" s="1"/>
  <c r="AI132" i="11"/>
  <c r="AI135" i="11"/>
  <c r="AI136" i="11"/>
  <c r="AI154" i="11"/>
  <c r="AC19" i="11"/>
  <c r="AH17" i="11"/>
  <c r="D24" i="12"/>
  <c r="H24" i="12"/>
  <c r="U43" i="11"/>
  <c r="J10" i="12" s="1"/>
  <c r="Y67" i="11"/>
  <c r="N12" i="12" s="1"/>
  <c r="U67" i="11"/>
  <c r="J12" i="12" s="1"/>
  <c r="AH60" i="11"/>
  <c r="AH69" i="11"/>
  <c r="Y19" i="11"/>
  <c r="AH10" i="11"/>
  <c r="AH15" i="11"/>
  <c r="AG31" i="11"/>
  <c r="V9" i="12" s="1"/>
  <c r="AH25" i="11"/>
  <c r="AI33" i="11"/>
  <c r="AH39" i="11"/>
  <c r="AI41" i="11"/>
  <c r="AG67" i="11"/>
  <c r="V12" i="12" s="1"/>
  <c r="N191" i="11"/>
  <c r="E8" i="12"/>
  <c r="E24" i="12" s="1"/>
  <c r="I8" i="12"/>
  <c r="I24" i="12" s="1"/>
  <c r="T191" i="11"/>
  <c r="T9" i="12"/>
  <c r="T24" i="12" s="1"/>
  <c r="AE191" i="11"/>
  <c r="AI70" i="11"/>
  <c r="V8" i="12"/>
  <c r="AF191" i="11"/>
  <c r="U8" i="12"/>
  <c r="U24" i="12" s="1"/>
  <c r="AI54" i="11"/>
  <c r="AI64" i="11"/>
  <c r="AI73" i="11"/>
  <c r="AI93" i="11"/>
  <c r="AI94" i="11"/>
  <c r="AI97" i="11"/>
  <c r="AI98" i="11"/>
  <c r="AI118" i="11"/>
  <c r="AI121" i="11"/>
  <c r="AI122" i="11"/>
  <c r="AI125" i="11"/>
  <c r="AI126" i="11"/>
  <c r="AI143" i="11"/>
  <c r="AI144" i="11"/>
  <c r="AI147" i="11"/>
  <c r="AI148" i="11"/>
  <c r="AI178" i="11"/>
  <c r="AI181" i="11"/>
  <c r="AI182" i="11"/>
  <c r="AI185" i="11"/>
  <c r="AI186" i="11"/>
  <c r="AI30" i="11"/>
  <c r="U19" i="11"/>
  <c r="AH14" i="11"/>
  <c r="AH24" i="11"/>
  <c r="AC43" i="11"/>
  <c r="R10" i="12" s="1"/>
  <c r="AI47" i="11"/>
  <c r="AH53" i="11"/>
  <c r="AI74" i="11"/>
  <c r="AI35" i="11"/>
  <c r="AI157" i="11"/>
  <c r="C8" i="12"/>
  <c r="C24" i="12" s="1"/>
  <c r="K191" i="11"/>
  <c r="G8" i="12"/>
  <c r="G24" i="12" s="1"/>
  <c r="R191" i="11"/>
  <c r="K8" i="12"/>
  <c r="K24" i="12" s="1"/>
  <c r="V191" i="11"/>
  <c r="O8" i="12"/>
  <c r="O24" i="12" s="1"/>
  <c r="Z191" i="11"/>
  <c r="S8" i="12"/>
  <c r="S24" i="12" s="1"/>
  <c r="AD191" i="11"/>
  <c r="AI99" i="11"/>
  <c r="AI149" i="11"/>
  <c r="AC31" i="11"/>
  <c r="R9" i="12" s="1"/>
  <c r="AH27" i="11"/>
  <c r="AH57" i="11"/>
  <c r="AH65" i="11"/>
  <c r="AG79" i="11"/>
  <c r="V13" i="12" s="1"/>
  <c r="Y127" i="11"/>
  <c r="N17" i="12" s="1"/>
  <c r="U151" i="11"/>
  <c r="J19" i="12" s="1"/>
  <c r="AC163" i="11"/>
  <c r="R20" i="12" s="1"/>
  <c r="B24" i="12"/>
  <c r="Y31" i="11"/>
  <c r="N9" i="12" s="1"/>
  <c r="AH34" i="11"/>
  <c r="AH37" i="11"/>
  <c r="AH42" i="11"/>
  <c r="Y55" i="11"/>
  <c r="N11" i="12" s="1"/>
  <c r="AH48" i="11"/>
  <c r="AH51" i="11"/>
  <c r="AH59" i="11"/>
  <c r="AC79" i="11"/>
  <c r="R13" i="12" s="1"/>
  <c r="AH81" i="11"/>
  <c r="AH86" i="11"/>
  <c r="AH89" i="11"/>
  <c r="AG103" i="11"/>
  <c r="V15" i="12" s="1"/>
  <c r="AH95" i="11"/>
  <c r="AH100" i="11"/>
  <c r="U127" i="11"/>
  <c r="J17" i="12" s="1"/>
  <c r="AH117" i="11"/>
  <c r="AC139" i="11"/>
  <c r="R18" i="12" s="1"/>
  <c r="AH130" i="11"/>
  <c r="AH133" i="11"/>
  <c r="AH138" i="11"/>
  <c r="AH142" i="11"/>
  <c r="AH145" i="11"/>
  <c r="AH150" i="11"/>
  <c r="Y163" i="11"/>
  <c r="N20" i="12" s="1"/>
  <c r="AH156" i="11"/>
  <c r="AH159" i="11"/>
  <c r="AH167" i="11"/>
  <c r="AC187" i="11"/>
  <c r="R22" i="12" s="1"/>
  <c r="AH189" i="11"/>
  <c r="S191" i="11"/>
  <c r="AA191" i="11"/>
  <c r="AI49" i="11"/>
  <c r="AI101" i="11"/>
  <c r="AI85" i="11"/>
  <c r="AH107" i="11"/>
  <c r="AI137" i="11"/>
  <c r="AI141" i="11"/>
  <c r="AI155" i="11"/>
  <c r="AH177" i="11"/>
  <c r="M191" i="11"/>
  <c r="AH9" i="11"/>
  <c r="AC55" i="11"/>
  <c r="R11" i="12" s="1"/>
  <c r="AH71" i="11"/>
  <c r="U103" i="11"/>
  <c r="J15" i="12" s="1"/>
  <c r="AH109" i="11"/>
  <c r="AH123" i="11"/>
  <c r="AG139" i="11"/>
  <c r="V18" i="12" s="1"/>
  <c r="AH165" i="11"/>
  <c r="AH173" i="11"/>
  <c r="AG187" i="11"/>
  <c r="V22" i="12" s="1"/>
  <c r="AH179" i="11"/>
  <c r="J191" i="11"/>
  <c r="O191" i="11"/>
  <c r="U31" i="11"/>
  <c r="J9" i="12" s="1"/>
  <c r="AH21" i="11"/>
  <c r="AH28" i="11"/>
  <c r="U55" i="11"/>
  <c r="J11" i="12" s="1"/>
  <c r="AH45" i="11"/>
  <c r="AH58" i="11"/>
  <c r="AH61" i="11"/>
  <c r="AH66" i="11"/>
  <c r="Y79" i="11"/>
  <c r="N13" i="12" s="1"/>
  <c r="AH72" i="11"/>
  <c r="AH75" i="11"/>
  <c r="AH83" i="11"/>
  <c r="AC103" i="11"/>
  <c r="R15" i="12" s="1"/>
  <c r="AH105" i="11"/>
  <c r="AH110" i="11"/>
  <c r="AH113" i="11"/>
  <c r="AG127" i="11"/>
  <c r="V17" i="12" s="1"/>
  <c r="AH119" i="11"/>
  <c r="AH124" i="11"/>
  <c r="Y139" i="11"/>
  <c r="N18" i="12" s="1"/>
  <c r="U163" i="11"/>
  <c r="J20" i="12" s="1"/>
  <c r="AH153" i="11"/>
  <c r="AH166" i="11"/>
  <c r="AH169" i="11"/>
  <c r="AH174" i="11"/>
  <c r="Y187" i="11"/>
  <c r="N22" i="12" s="1"/>
  <c r="AH180" i="11"/>
  <c r="AH183" i="11"/>
  <c r="F8" i="12"/>
  <c r="F24" i="12" s="1"/>
  <c r="AH129" i="11"/>
  <c r="D24" i="6"/>
  <c r="L24" i="6"/>
  <c r="H24" i="6"/>
  <c r="P24" i="6"/>
  <c r="AI49" i="7"/>
  <c r="AI54" i="7"/>
  <c r="AI119" i="7"/>
  <c r="AI126" i="7"/>
  <c r="AI39" i="7"/>
  <c r="AI111" i="7"/>
  <c r="AI113" i="7"/>
  <c r="AI178" i="7"/>
  <c r="AI185" i="7"/>
  <c r="AI23" i="7"/>
  <c r="AI30" i="7"/>
  <c r="AI70" i="7"/>
  <c r="AI73" i="7"/>
  <c r="AI75" i="7"/>
  <c r="AI77" i="7"/>
  <c r="AI98" i="7"/>
  <c r="AI172" i="7"/>
  <c r="AI11" i="7"/>
  <c r="AI13" i="7"/>
  <c r="AI15" i="7"/>
  <c r="AI17" i="7"/>
  <c r="AI60" i="7"/>
  <c r="AI64" i="7"/>
  <c r="AI83" i="7"/>
  <c r="AI157" i="7"/>
  <c r="AI159" i="7"/>
  <c r="I24" i="8"/>
  <c r="R8" i="8"/>
  <c r="S191" i="7"/>
  <c r="H8" i="8"/>
  <c r="H24" i="8" s="1"/>
  <c r="X191" i="7"/>
  <c r="M8" i="8"/>
  <c r="M24" i="8" s="1"/>
  <c r="C9" i="8"/>
  <c r="C24" i="8" s="1"/>
  <c r="K191" i="7"/>
  <c r="G9" i="8"/>
  <c r="G24" i="8" s="1"/>
  <c r="R191" i="7"/>
  <c r="AI53" i="7"/>
  <c r="AI112" i="7"/>
  <c r="AI141" i="7"/>
  <c r="AI148" i="7"/>
  <c r="AI169" i="7"/>
  <c r="AI182" i="7"/>
  <c r="W191" i="7"/>
  <c r="L8" i="8"/>
  <c r="L24" i="8" s="1"/>
  <c r="AB191" i="7"/>
  <c r="Q8" i="8"/>
  <c r="Q24" i="8" s="1"/>
  <c r="AI59" i="7"/>
  <c r="AI84" i="7"/>
  <c r="AI123" i="7"/>
  <c r="AI129" i="7"/>
  <c r="AI154" i="7"/>
  <c r="AI161" i="7"/>
  <c r="AI167" i="7"/>
  <c r="AI12" i="7"/>
  <c r="O9" i="8"/>
  <c r="O24" i="8" s="1"/>
  <c r="Z191" i="7"/>
  <c r="AI95" i="7"/>
  <c r="AI102" i="7"/>
  <c r="AI108" i="7"/>
  <c r="AI121" i="7"/>
  <c r="AI186" i="7"/>
  <c r="S9" i="8"/>
  <c r="S24" i="8" s="1"/>
  <c r="AD191" i="7"/>
  <c r="U91" i="7"/>
  <c r="J14" i="8" s="1"/>
  <c r="AH81" i="7"/>
  <c r="AI158" i="7"/>
  <c r="AI18" i="7"/>
  <c r="AH21" i="7"/>
  <c r="AI28" i="7"/>
  <c r="AI50" i="7"/>
  <c r="AH57" i="7"/>
  <c r="AI142" i="7"/>
  <c r="AI149" i="7"/>
  <c r="AI170" i="7"/>
  <c r="AI183" i="7"/>
  <c r="N191" i="7"/>
  <c r="D8" i="8"/>
  <c r="D24" i="8" s="1"/>
  <c r="T24" i="8"/>
  <c r="AG19" i="7"/>
  <c r="AG31" i="7"/>
  <c r="V9" i="8" s="1"/>
  <c r="AH24" i="7"/>
  <c r="AI34" i="7"/>
  <c r="AH71" i="7"/>
  <c r="AH78" i="7"/>
  <c r="U127" i="7"/>
  <c r="J17" i="8" s="1"/>
  <c r="AH117" i="7"/>
  <c r="AI124" i="7"/>
  <c r="AH137" i="7"/>
  <c r="AH155" i="7"/>
  <c r="AH162" i="7"/>
  <c r="Y175" i="7"/>
  <c r="N21" i="8" s="1"/>
  <c r="AH168" i="7"/>
  <c r="U190" i="7"/>
  <c r="J23" i="8" s="1"/>
  <c r="AF191" i="7"/>
  <c r="N8" i="8"/>
  <c r="U19" i="7"/>
  <c r="AH16" i="7"/>
  <c r="P24" i="8"/>
  <c r="U24" i="8"/>
  <c r="AC31" i="7"/>
  <c r="R9" i="8" s="1"/>
  <c r="Y31" i="7"/>
  <c r="N9" i="8" s="1"/>
  <c r="AH33" i="7"/>
  <c r="AH37" i="7"/>
  <c r="U55" i="7"/>
  <c r="J11" i="8" s="1"/>
  <c r="AH45" i="7"/>
  <c r="AH52" i="7"/>
  <c r="AI62" i="7"/>
  <c r="AI90" i="7"/>
  <c r="AI96" i="7"/>
  <c r="AH109" i="7"/>
  <c r="AH122" i="7"/>
  <c r="AH145" i="7"/>
  <c r="U163" i="7"/>
  <c r="J20" i="8" s="1"/>
  <c r="AH173" i="7"/>
  <c r="AH179" i="7"/>
  <c r="AA191" i="7"/>
  <c r="E24" i="8"/>
  <c r="T191" i="7"/>
  <c r="AE191" i="7"/>
  <c r="AH22" i="7"/>
  <c r="AH25" i="7"/>
  <c r="AH29" i="7"/>
  <c r="AH36" i="7"/>
  <c r="AG55" i="7"/>
  <c r="V11" i="8" s="1"/>
  <c r="Y55" i="7"/>
  <c r="N11" i="8" s="1"/>
  <c r="AH58" i="7"/>
  <c r="AH61" i="7"/>
  <c r="AH65" i="7"/>
  <c r="AH69" i="7"/>
  <c r="AG91" i="7"/>
  <c r="V14" i="8" s="1"/>
  <c r="AH87" i="7"/>
  <c r="AH88" i="7"/>
  <c r="AH93" i="7"/>
  <c r="U103" i="7"/>
  <c r="J15" i="8" s="1"/>
  <c r="Y115" i="7"/>
  <c r="N16" i="8" s="1"/>
  <c r="AC127" i="7"/>
  <c r="R17" i="8" s="1"/>
  <c r="Y127" i="7"/>
  <c r="N17" i="8" s="1"/>
  <c r="AC139" i="7"/>
  <c r="R18" i="8" s="1"/>
  <c r="AH133" i="7"/>
  <c r="AH143" i="7"/>
  <c r="AH144" i="7"/>
  <c r="AG163" i="7"/>
  <c r="V20" i="8" s="1"/>
  <c r="AH165" i="7"/>
  <c r="AC175" i="7"/>
  <c r="R21" i="8" s="1"/>
  <c r="AH171" i="7"/>
  <c r="AH177" i="7"/>
  <c r="V191" i="7"/>
  <c r="AH86" i="7"/>
  <c r="AH94" i="7"/>
  <c r="AH114" i="7"/>
  <c r="AH120" i="7"/>
  <c r="AH153" i="7"/>
  <c r="AH160" i="7"/>
  <c r="AH166" i="7"/>
  <c r="AH189" i="7"/>
  <c r="B24" i="8"/>
  <c r="AH9" i="7"/>
  <c r="AH14" i="7"/>
  <c r="K24" i="8"/>
  <c r="AH42" i="7"/>
  <c r="AH48" i="7"/>
  <c r="AH76" i="7"/>
  <c r="AH82" i="7"/>
  <c r="AH105" i="7"/>
  <c r="AH110" i="7"/>
  <c r="AH131" i="7"/>
  <c r="AH138" i="7"/>
  <c r="AH150" i="7"/>
  <c r="AH156" i="7"/>
  <c r="AH184" i="7"/>
  <c r="F24" i="8"/>
  <c r="AH10" i="7"/>
  <c r="J191" i="7"/>
  <c r="O191" i="7"/>
  <c r="AH38" i="7"/>
  <c r="AH66" i="7"/>
  <c r="AH72" i="7"/>
  <c r="AH100" i="7"/>
  <c r="AH106" i="7"/>
  <c r="AH134" i="7"/>
  <c r="AH146" i="7"/>
  <c r="AH174" i="7"/>
  <c r="AH180" i="7"/>
  <c r="AI9" i="5"/>
  <c r="Q24" i="6"/>
  <c r="B24" i="6"/>
  <c r="C8" i="6"/>
  <c r="C24" i="6" s="1"/>
  <c r="K61" i="5"/>
  <c r="O8" i="6"/>
  <c r="O24" i="6" s="1"/>
  <c r="Z61" i="5"/>
  <c r="AH33" i="5"/>
  <c r="AH35" i="5" s="1"/>
  <c r="T61" i="5"/>
  <c r="AB61" i="5"/>
  <c r="O61" i="5"/>
  <c r="AC28" i="5"/>
  <c r="R13" i="6" s="1"/>
  <c r="AH30" i="5"/>
  <c r="U41" i="5"/>
  <c r="J17" i="6" s="1"/>
  <c r="Y50" i="5"/>
  <c r="N20" i="6" s="1"/>
  <c r="AC56" i="5"/>
  <c r="R22" i="6" s="1"/>
  <c r="AH58" i="5"/>
  <c r="AI58" i="5" s="1"/>
  <c r="S61" i="5"/>
  <c r="AA61" i="5"/>
  <c r="AG15" i="5"/>
  <c r="V9" i="6" s="1"/>
  <c r="U21" i="5"/>
  <c r="J11" i="6" s="1"/>
  <c r="Y28" i="5"/>
  <c r="N13" i="6" s="1"/>
  <c r="AC35" i="5"/>
  <c r="R15" i="6" s="1"/>
  <c r="AH37" i="5"/>
  <c r="AG41" i="5"/>
  <c r="V17" i="6" s="1"/>
  <c r="Y44" i="5"/>
  <c r="N18" i="6" s="1"/>
  <c r="U50" i="5"/>
  <c r="J20" i="6" s="1"/>
  <c r="AH49" i="5"/>
  <c r="Y56" i="5"/>
  <c r="N22" i="6" s="1"/>
  <c r="G8" i="6"/>
  <c r="G24" i="6" s="1"/>
  <c r="R61" i="5"/>
  <c r="K8" i="6"/>
  <c r="K24" i="6" s="1"/>
  <c r="V61" i="5"/>
  <c r="S8" i="6"/>
  <c r="S24" i="6" s="1"/>
  <c r="AD61" i="5"/>
  <c r="AH10" i="5"/>
  <c r="J61" i="5"/>
  <c r="J9" i="6"/>
  <c r="Y21" i="5"/>
  <c r="N11" i="6" s="1"/>
  <c r="AG35" i="5"/>
  <c r="V15" i="6" s="1"/>
  <c r="AH40" i="5"/>
  <c r="AC15" i="5"/>
  <c r="R9" i="6" s="1"/>
  <c r="AH17" i="5"/>
  <c r="AG21" i="5"/>
  <c r="V11" i="6" s="1"/>
  <c r="U28" i="5"/>
  <c r="J13" i="6" s="1"/>
  <c r="Y35" i="5"/>
  <c r="N15" i="6" s="1"/>
  <c r="AC41" i="5"/>
  <c r="R17" i="6" s="1"/>
  <c r="U44" i="5"/>
  <c r="J18" i="6" s="1"/>
  <c r="AH46" i="5"/>
  <c r="AG50" i="5"/>
  <c r="V20" i="6" s="1"/>
  <c r="U56" i="5"/>
  <c r="J22" i="6" s="1"/>
  <c r="AH55" i="5"/>
  <c r="AH59" i="5"/>
  <c r="AI59" i="5" s="1"/>
  <c r="M61" i="5"/>
  <c r="W61" i="5"/>
  <c r="AE61" i="5"/>
  <c r="F8" i="6"/>
  <c r="F24" i="6" s="1"/>
  <c r="AH43" i="5"/>
  <c r="P25" i="4"/>
  <c r="G8" i="4"/>
  <c r="G25" i="4" s="1"/>
  <c r="Q8" i="4"/>
  <c r="Q25" i="4" s="1"/>
  <c r="T9" i="4"/>
  <c r="T25" i="4" s="1"/>
  <c r="U8" i="4"/>
  <c r="U25" i="4" s="1"/>
  <c r="H11" i="4"/>
  <c r="H25" i="4" s="1"/>
  <c r="E8" i="4"/>
  <c r="E25" i="4" s="1"/>
  <c r="I8" i="4"/>
  <c r="I25" i="4" s="1"/>
  <c r="O8" i="4"/>
  <c r="O25" i="4" s="1"/>
  <c r="L9" i="4"/>
  <c r="L25" i="4" s="1"/>
  <c r="Y43" i="3"/>
  <c r="N16" i="4" s="1"/>
  <c r="U43" i="3"/>
  <c r="J16" i="4" s="1"/>
  <c r="AC35" i="3"/>
  <c r="R14" i="4" s="1"/>
  <c r="AG43" i="3"/>
  <c r="V16" i="4" s="1"/>
  <c r="C8" i="4"/>
  <c r="K8" i="4"/>
  <c r="K25" i="4" s="1"/>
  <c r="D11" i="4"/>
  <c r="D25" i="4" s="1"/>
  <c r="M8" i="4"/>
  <c r="M25" i="4" s="1"/>
  <c r="S8" i="4"/>
  <c r="S25" i="4" s="1"/>
  <c r="AH45" i="3"/>
  <c r="AI45" i="3" s="1"/>
  <c r="X18" i="4" s="1"/>
  <c r="AG19" i="3"/>
  <c r="V10" i="4" s="1"/>
  <c r="AG15" i="3"/>
  <c r="V9" i="4" s="1"/>
  <c r="AC19" i="3"/>
  <c r="R10" i="4" s="1"/>
  <c r="U19" i="3"/>
  <c r="J10" i="4" s="1"/>
  <c r="AG39" i="3"/>
  <c r="V15" i="4" s="1"/>
  <c r="J13" i="4"/>
  <c r="AH30" i="3"/>
  <c r="AH31" i="3" s="1"/>
  <c r="AH34" i="3"/>
  <c r="AI34" i="3" s="1"/>
  <c r="U51" i="3"/>
  <c r="J18" i="4" s="1"/>
  <c r="AH53" i="3"/>
  <c r="AI53" i="3" s="1"/>
  <c r="AG59" i="3"/>
  <c r="V20" i="4" s="1"/>
  <c r="J23" i="4"/>
  <c r="AH69" i="3"/>
  <c r="AH74" i="3"/>
  <c r="AI74" i="3" s="1"/>
  <c r="U15" i="3"/>
  <c r="J9" i="4" s="1"/>
  <c r="AH13" i="3"/>
  <c r="AC23" i="3"/>
  <c r="R11" i="4" s="1"/>
  <c r="AH25" i="3"/>
  <c r="AG31" i="3"/>
  <c r="V13" i="4" s="1"/>
  <c r="U39" i="3"/>
  <c r="J15" i="4" s="1"/>
  <c r="AH37" i="3"/>
  <c r="AH42" i="3"/>
  <c r="AI42" i="3" s="1"/>
  <c r="Y47" i="3"/>
  <c r="N17" i="4" s="1"/>
  <c r="AG51" i="3"/>
  <c r="V18" i="4" s="1"/>
  <c r="AC59" i="3"/>
  <c r="R20" i="4" s="1"/>
  <c r="AH61" i="3"/>
  <c r="AI61" i="3" s="1"/>
  <c r="V23" i="4"/>
  <c r="B8" i="4"/>
  <c r="B25" i="4" s="1"/>
  <c r="AC15" i="3"/>
  <c r="R9" i="4" s="1"/>
  <c r="U23" i="3"/>
  <c r="J11" i="4" s="1"/>
  <c r="AH21" i="3"/>
  <c r="AI21" i="3" s="1"/>
  <c r="Y31" i="3"/>
  <c r="N13" i="4" s="1"/>
  <c r="AC39" i="3"/>
  <c r="R15" i="4" s="1"/>
  <c r="AH41" i="3"/>
  <c r="AI41" i="3" s="1"/>
  <c r="AG47" i="3"/>
  <c r="V17" i="4" s="1"/>
  <c r="U59" i="3"/>
  <c r="J20" i="4" s="1"/>
  <c r="AH57" i="3"/>
  <c r="AI57" i="3" s="1"/>
  <c r="AH62" i="3"/>
  <c r="AI62" i="3" s="1"/>
  <c r="N23" i="4"/>
  <c r="F8" i="4"/>
  <c r="F25" i="4" s="1"/>
  <c r="AH49" i="3"/>
  <c r="AI49" i="3" s="1"/>
  <c r="N21" i="4" l="1"/>
  <c r="Y76" i="3"/>
  <c r="R21" i="4"/>
  <c r="AC76" i="3"/>
  <c r="V21" i="4"/>
  <c r="AG76" i="3"/>
  <c r="C25" i="4"/>
  <c r="J24" i="4"/>
  <c r="U76" i="3"/>
  <c r="AI69" i="3"/>
  <c r="AH71" i="3"/>
  <c r="AI9" i="3"/>
  <c r="W8" i="4"/>
  <c r="AI25" i="3"/>
  <c r="AH27" i="3"/>
  <c r="Y191" i="13"/>
  <c r="AI14" i="5"/>
  <c r="AH25" i="5"/>
  <c r="AI25" i="5" s="1"/>
  <c r="X12" i="6" s="1"/>
  <c r="AH11" i="5"/>
  <c r="AI11" i="5" s="1"/>
  <c r="X8" i="6" s="1"/>
  <c r="AH35" i="3"/>
  <c r="W14" i="4" s="1"/>
  <c r="N24" i="14"/>
  <c r="AI185" i="13"/>
  <c r="AI133" i="13"/>
  <c r="AI83" i="13"/>
  <c r="AI35" i="13"/>
  <c r="AH190" i="13"/>
  <c r="AH151" i="13"/>
  <c r="AI141" i="13"/>
  <c r="AI109" i="13"/>
  <c r="AI70" i="13"/>
  <c r="AH31" i="13"/>
  <c r="AI21" i="13"/>
  <c r="AI178" i="13"/>
  <c r="AI118" i="13"/>
  <c r="X19" i="14" s="1"/>
  <c r="AI63" i="13"/>
  <c r="AI173" i="13"/>
  <c r="AI149" i="13"/>
  <c r="AI121" i="13"/>
  <c r="AI97" i="13"/>
  <c r="AH79" i="13"/>
  <c r="AI69" i="13"/>
  <c r="AI57" i="13"/>
  <c r="AH67" i="13"/>
  <c r="AI169" i="13"/>
  <c r="AI145" i="13"/>
  <c r="AH127" i="13"/>
  <c r="AI117" i="13"/>
  <c r="X18" i="14" s="1"/>
  <c r="AH103" i="13"/>
  <c r="AI93" i="13"/>
  <c r="AI77" i="13"/>
  <c r="AI53" i="13"/>
  <c r="AI29" i="13"/>
  <c r="AH115" i="13"/>
  <c r="AI105" i="13"/>
  <c r="AC191" i="13"/>
  <c r="V24" i="14"/>
  <c r="J24" i="14"/>
  <c r="AG191" i="13"/>
  <c r="U191" i="13"/>
  <c r="AH139" i="13"/>
  <c r="AI129" i="13"/>
  <c r="AI161" i="13"/>
  <c r="AI59" i="13"/>
  <c r="AH175" i="13"/>
  <c r="AI165" i="13"/>
  <c r="AI85" i="13"/>
  <c r="AI46" i="13"/>
  <c r="AI154" i="13"/>
  <c r="AI94" i="13"/>
  <c r="AI10" i="13"/>
  <c r="AH187" i="13"/>
  <c r="AI177" i="13"/>
  <c r="AH163" i="13"/>
  <c r="AI153" i="13"/>
  <c r="AI125" i="13"/>
  <c r="AI101" i="13"/>
  <c r="AI39" i="13"/>
  <c r="AI181" i="13"/>
  <c r="AI157" i="13"/>
  <c r="AI137" i="13"/>
  <c r="AI113" i="13"/>
  <c r="AI89" i="13"/>
  <c r="AH55" i="13"/>
  <c r="AI45" i="13"/>
  <c r="AI81" i="13"/>
  <c r="AH91" i="13"/>
  <c r="AI33" i="13"/>
  <c r="AH43" i="13"/>
  <c r="R24" i="14"/>
  <c r="AH19" i="13"/>
  <c r="AI153" i="11"/>
  <c r="AH163" i="11"/>
  <c r="AI124" i="11"/>
  <c r="AI75" i="11"/>
  <c r="AI61" i="11"/>
  <c r="AI28" i="11"/>
  <c r="AI71" i="11"/>
  <c r="AI177" i="11"/>
  <c r="AH187" i="11"/>
  <c r="AH190" i="11"/>
  <c r="AI189" i="11"/>
  <c r="AI142" i="11"/>
  <c r="AI95" i="11"/>
  <c r="AI48" i="11"/>
  <c r="AI34" i="11"/>
  <c r="AI27" i="11"/>
  <c r="U191" i="11"/>
  <c r="J8" i="12"/>
  <c r="J24" i="12" s="1"/>
  <c r="AI60" i="11"/>
  <c r="AI129" i="11"/>
  <c r="AH139" i="11"/>
  <c r="AI166" i="11"/>
  <c r="AI113" i="11"/>
  <c r="AI66" i="11"/>
  <c r="AI173" i="11"/>
  <c r="AH19" i="11"/>
  <c r="AI9" i="11"/>
  <c r="AI159" i="11"/>
  <c r="AI130" i="11"/>
  <c r="AI86" i="11"/>
  <c r="AI37" i="11"/>
  <c r="AH67" i="11"/>
  <c r="AI57" i="11"/>
  <c r="AI53" i="11"/>
  <c r="AI39" i="11"/>
  <c r="AI69" i="11"/>
  <c r="AH79" i="11"/>
  <c r="AC191" i="11"/>
  <c r="R8" i="12"/>
  <c r="R24" i="12" s="1"/>
  <c r="AI183" i="11"/>
  <c r="AI169" i="11"/>
  <c r="AI45" i="11"/>
  <c r="AH55" i="11"/>
  <c r="AI167" i="11"/>
  <c r="AI150" i="11"/>
  <c r="AI133" i="11"/>
  <c r="AI89" i="11"/>
  <c r="AI59" i="11"/>
  <c r="AI42" i="11"/>
  <c r="AI65" i="11"/>
  <c r="AI14" i="11"/>
  <c r="Y191" i="11"/>
  <c r="N8" i="12"/>
  <c r="N24" i="12" s="1"/>
  <c r="AI17" i="11"/>
  <c r="AH151" i="11"/>
  <c r="AH103" i="11"/>
  <c r="AG191" i="11"/>
  <c r="AH43" i="11"/>
  <c r="AI110" i="11"/>
  <c r="AI156" i="11"/>
  <c r="AH91" i="11"/>
  <c r="AI81" i="11"/>
  <c r="AI24" i="11"/>
  <c r="AI15" i="11"/>
  <c r="AI180" i="11"/>
  <c r="AI83" i="11"/>
  <c r="AI123" i="11"/>
  <c r="AI145" i="11"/>
  <c r="AI100" i="11"/>
  <c r="AI51" i="11"/>
  <c r="AI174" i="11"/>
  <c r="AI119" i="11"/>
  <c r="AH115" i="11"/>
  <c r="AI105" i="11"/>
  <c r="X17" i="12" s="1"/>
  <c r="AI72" i="11"/>
  <c r="AI58" i="11"/>
  <c r="AH31" i="11"/>
  <c r="AI21" i="11"/>
  <c r="AI179" i="11"/>
  <c r="AH175" i="11"/>
  <c r="AI165" i="11"/>
  <c r="AI109" i="11"/>
  <c r="AI107" i="11"/>
  <c r="X19" i="12" s="1"/>
  <c r="AI138" i="11"/>
  <c r="AI117" i="11"/>
  <c r="AH127" i="11"/>
  <c r="AI25" i="11"/>
  <c r="AI10" i="11"/>
  <c r="V24" i="12"/>
  <c r="AI146" i="7"/>
  <c r="AI72" i="7"/>
  <c r="AI184" i="7"/>
  <c r="AI131" i="7"/>
  <c r="AI76" i="7"/>
  <c r="AI14" i="7"/>
  <c r="AH190" i="7"/>
  <c r="AI189" i="7"/>
  <c r="AI120" i="7"/>
  <c r="AH175" i="7"/>
  <c r="AI165" i="7"/>
  <c r="AI133" i="7"/>
  <c r="AI93" i="7"/>
  <c r="AH103" i="7"/>
  <c r="AI69" i="7"/>
  <c r="AH79" i="7"/>
  <c r="AI25" i="7"/>
  <c r="AI109" i="7"/>
  <c r="AI45" i="7"/>
  <c r="AH55" i="7"/>
  <c r="AI16" i="7"/>
  <c r="AI137" i="7"/>
  <c r="AI71" i="7"/>
  <c r="AI174" i="7"/>
  <c r="AI100" i="7"/>
  <c r="AI138" i="7"/>
  <c r="AI82" i="7"/>
  <c r="AI153" i="7"/>
  <c r="AH163" i="7"/>
  <c r="AI86" i="7"/>
  <c r="AI143" i="7"/>
  <c r="AI58" i="7"/>
  <c r="AI29" i="7"/>
  <c r="AI173" i="7"/>
  <c r="AI122" i="7"/>
  <c r="AI52" i="7"/>
  <c r="AH43" i="7"/>
  <c r="AI33" i="7"/>
  <c r="AI168" i="7"/>
  <c r="AI78" i="7"/>
  <c r="AG191" i="7"/>
  <c r="V8" i="8"/>
  <c r="V24" i="8" s="1"/>
  <c r="AH67" i="7"/>
  <c r="AI57" i="7"/>
  <c r="AH91" i="7"/>
  <c r="AI81" i="7"/>
  <c r="AI180" i="7"/>
  <c r="AI106" i="7"/>
  <c r="AI38" i="7"/>
  <c r="AI150" i="7"/>
  <c r="AH115" i="7"/>
  <c r="AI105" i="7"/>
  <c r="AI42" i="7"/>
  <c r="AI160" i="7"/>
  <c r="AI94" i="7"/>
  <c r="AI171" i="7"/>
  <c r="AI144" i="7"/>
  <c r="AI87" i="7"/>
  <c r="AI61" i="7"/>
  <c r="AI36" i="7"/>
  <c r="AI179" i="7"/>
  <c r="AI37" i="7"/>
  <c r="AI155" i="7"/>
  <c r="AI134" i="7"/>
  <c r="AI66" i="7"/>
  <c r="AI10" i="7"/>
  <c r="AI156" i="7"/>
  <c r="AI110" i="7"/>
  <c r="AI48" i="7"/>
  <c r="AH19" i="7"/>
  <c r="AI9" i="7"/>
  <c r="AI166" i="7"/>
  <c r="AI114" i="7"/>
  <c r="AI177" i="7"/>
  <c r="AH187" i="7"/>
  <c r="AI88" i="7"/>
  <c r="AI65" i="7"/>
  <c r="AI22" i="7"/>
  <c r="AI145" i="7"/>
  <c r="U191" i="7"/>
  <c r="J8" i="8"/>
  <c r="J24" i="8" s="1"/>
  <c r="AI162" i="7"/>
  <c r="AI117" i="7"/>
  <c r="AH127" i="7"/>
  <c r="AI24" i="7"/>
  <c r="AI21" i="7"/>
  <c r="AH31" i="7"/>
  <c r="Y191" i="7"/>
  <c r="AH139" i="7"/>
  <c r="N24" i="8"/>
  <c r="AH151" i="7"/>
  <c r="AC191" i="7"/>
  <c r="R24" i="8"/>
  <c r="AH31" i="5"/>
  <c r="AI30" i="5"/>
  <c r="AI10" i="5"/>
  <c r="AH60" i="5"/>
  <c r="N24" i="6"/>
  <c r="V24" i="6"/>
  <c r="U61" i="5"/>
  <c r="AC61" i="5"/>
  <c r="AI40" i="5"/>
  <c r="X18" i="6" s="1"/>
  <c r="AH41" i="5"/>
  <c r="AH21" i="5"/>
  <c r="AI33" i="5"/>
  <c r="W9" i="6"/>
  <c r="AI15" i="5"/>
  <c r="X9" i="6" s="1"/>
  <c r="AI43" i="5"/>
  <c r="AH44" i="5"/>
  <c r="AI55" i="5"/>
  <c r="AH56" i="5"/>
  <c r="AH47" i="5"/>
  <c r="AI46" i="5"/>
  <c r="AH28" i="5"/>
  <c r="AH18" i="5"/>
  <c r="AI17" i="5"/>
  <c r="AI49" i="5"/>
  <c r="AH50" i="5"/>
  <c r="AH38" i="5"/>
  <c r="AI37" i="5"/>
  <c r="J24" i="6"/>
  <c r="R24" i="6"/>
  <c r="AH53" i="5"/>
  <c r="Y61" i="5"/>
  <c r="AG61" i="5"/>
  <c r="AH47" i="3"/>
  <c r="V8" i="4"/>
  <c r="V25" i="4" s="1"/>
  <c r="AH59" i="3"/>
  <c r="AH23" i="3"/>
  <c r="J8" i="4"/>
  <c r="J25" i="4" s="1"/>
  <c r="N8" i="4"/>
  <c r="N25" i="4" s="1"/>
  <c r="AH19" i="3"/>
  <c r="AH15" i="3"/>
  <c r="AI13" i="3"/>
  <c r="AH55" i="3"/>
  <c r="AH51" i="3"/>
  <c r="AH43" i="3"/>
  <c r="AH63" i="3"/>
  <c r="AI37" i="3"/>
  <c r="AH39" i="3"/>
  <c r="AI30" i="3"/>
  <c r="R8" i="4"/>
  <c r="R25" i="4" s="1"/>
  <c r="AH75" i="3"/>
  <c r="AH76" i="3" l="1"/>
  <c r="AJ66" i="3" s="1"/>
  <c r="W8" i="6"/>
  <c r="W12" i="6"/>
  <c r="AI35" i="3"/>
  <c r="X14" i="4" s="1"/>
  <c r="AI11" i="3"/>
  <c r="X8" i="4" s="1"/>
  <c r="AI139" i="13"/>
  <c r="W18" i="14"/>
  <c r="AI151" i="13"/>
  <c r="W19" i="14"/>
  <c r="AI190" i="13"/>
  <c r="X23" i="14" s="1"/>
  <c r="W23" i="14"/>
  <c r="AH191" i="13"/>
  <c r="AJ19" i="13" s="1"/>
  <c r="Y8" i="14" s="1"/>
  <c r="W8" i="14"/>
  <c r="AI19" i="13"/>
  <c r="X8" i="14" s="1"/>
  <c r="AI175" i="13"/>
  <c r="X21" i="14" s="1"/>
  <c r="W21" i="14"/>
  <c r="W13" i="14"/>
  <c r="AI79" i="13"/>
  <c r="X13" i="14" s="1"/>
  <c r="W10" i="14"/>
  <c r="AI43" i="13"/>
  <c r="X10" i="14" s="1"/>
  <c r="W11" i="14"/>
  <c r="AI55" i="13"/>
  <c r="X11" i="14" s="1"/>
  <c r="AI163" i="13"/>
  <c r="W20" i="14"/>
  <c r="W15" i="14"/>
  <c r="AI103" i="13"/>
  <c r="X15" i="14" s="1"/>
  <c r="W12" i="14"/>
  <c r="AI67" i="13"/>
  <c r="X12" i="14" s="1"/>
  <c r="W9" i="14"/>
  <c r="AI31" i="13"/>
  <c r="X9" i="14" s="1"/>
  <c r="AI91" i="13"/>
  <c r="X14" i="14" s="1"/>
  <c r="W14" i="14"/>
  <c r="AI187" i="13"/>
  <c r="X22" i="14" s="1"/>
  <c r="W22" i="14"/>
  <c r="AI115" i="13"/>
  <c r="X16" i="14" s="1"/>
  <c r="W16" i="14"/>
  <c r="W17" i="14"/>
  <c r="AI127" i="13"/>
  <c r="W14" i="12"/>
  <c r="AI91" i="11"/>
  <c r="X14" i="12" s="1"/>
  <c r="W19" i="12"/>
  <c r="AI151" i="11"/>
  <c r="W13" i="12"/>
  <c r="AI79" i="11"/>
  <c r="X13" i="12" s="1"/>
  <c r="W15" i="12"/>
  <c r="AI103" i="11"/>
  <c r="X15" i="12" s="1"/>
  <c r="W11" i="12"/>
  <c r="AI55" i="11"/>
  <c r="X11" i="12" s="1"/>
  <c r="W8" i="12"/>
  <c r="AH191" i="11"/>
  <c r="AJ91" i="11" s="1"/>
  <c r="Y14" i="12" s="1"/>
  <c r="AI19" i="11"/>
  <c r="X8" i="12" s="1"/>
  <c r="W17" i="12"/>
  <c r="AI127" i="11"/>
  <c r="W20" i="12"/>
  <c r="AI163" i="11"/>
  <c r="W23" i="12"/>
  <c r="AI190" i="11"/>
  <c r="X23" i="12" s="1"/>
  <c r="W21" i="12"/>
  <c r="AI175" i="11"/>
  <c r="X21" i="12" s="1"/>
  <c r="W9" i="12"/>
  <c r="AI31" i="11"/>
  <c r="X9" i="12" s="1"/>
  <c r="W16" i="12"/>
  <c r="AI115" i="11"/>
  <c r="W10" i="12"/>
  <c r="AI43" i="11"/>
  <c r="X10" i="12" s="1"/>
  <c r="W12" i="12"/>
  <c r="AI67" i="11"/>
  <c r="X12" i="12" s="1"/>
  <c r="W18" i="12"/>
  <c r="AI139" i="11"/>
  <c r="W22" i="12"/>
  <c r="AI187" i="11"/>
  <c r="X22" i="12" s="1"/>
  <c r="W17" i="8"/>
  <c r="AI127" i="7"/>
  <c r="W22" i="8"/>
  <c r="AI187" i="7"/>
  <c r="X22" i="8" s="1"/>
  <c r="W8" i="8"/>
  <c r="AH191" i="7"/>
  <c r="AJ187" i="7" s="1"/>
  <c r="Y22" i="8" s="1"/>
  <c r="AI19" i="7"/>
  <c r="X8" i="8" s="1"/>
  <c r="W14" i="8"/>
  <c r="AI91" i="7"/>
  <c r="X14" i="8" s="1"/>
  <c r="W10" i="8"/>
  <c r="AI43" i="7"/>
  <c r="X10" i="8" s="1"/>
  <c r="W20" i="8"/>
  <c r="AI163" i="7"/>
  <c r="X20" i="8" s="1"/>
  <c r="W15" i="8"/>
  <c r="AI103" i="7"/>
  <c r="X15" i="8" s="1"/>
  <c r="W23" i="8"/>
  <c r="AI190" i="7"/>
  <c r="X23" i="8" s="1"/>
  <c r="W19" i="8"/>
  <c r="AI151" i="7"/>
  <c r="X19" i="8" s="1"/>
  <c r="W9" i="8"/>
  <c r="AI31" i="7"/>
  <c r="X9" i="8" s="1"/>
  <c r="W12" i="8"/>
  <c r="AI67" i="7"/>
  <c r="X12" i="8" s="1"/>
  <c r="W11" i="8"/>
  <c r="AI55" i="7"/>
  <c r="X11" i="8" s="1"/>
  <c r="W21" i="8"/>
  <c r="AI175" i="7"/>
  <c r="X21" i="8" s="1"/>
  <c r="W13" i="8"/>
  <c r="AI79" i="7"/>
  <c r="X13" i="8" s="1"/>
  <c r="W18" i="8"/>
  <c r="AI139" i="7"/>
  <c r="X18" i="8" s="1"/>
  <c r="W16" i="8"/>
  <c r="AI115" i="7"/>
  <c r="X16" i="8" s="1"/>
  <c r="W20" i="6"/>
  <c r="AI50" i="5"/>
  <c r="X20" i="6" s="1"/>
  <c r="W13" i="6"/>
  <c r="AI28" i="5"/>
  <c r="X13" i="6" s="1"/>
  <c r="W22" i="6"/>
  <c r="AI56" i="5"/>
  <c r="X22" i="6" s="1"/>
  <c r="W11" i="6"/>
  <c r="AI21" i="5"/>
  <c r="X11" i="6" s="1"/>
  <c r="W17" i="6"/>
  <c r="AI41" i="5"/>
  <c r="X19" i="6" s="1"/>
  <c r="W18" i="6"/>
  <c r="AI44" i="5"/>
  <c r="W23" i="6"/>
  <c r="AI60" i="5"/>
  <c r="X23" i="6" s="1"/>
  <c r="W21" i="6"/>
  <c r="AI53" i="5"/>
  <c r="X21" i="6" s="1"/>
  <c r="W14" i="6"/>
  <c r="AI31" i="5"/>
  <c r="X14" i="6" s="1"/>
  <c r="W16" i="6"/>
  <c r="AI38" i="5"/>
  <c r="X16" i="6" s="1"/>
  <c r="W10" i="6"/>
  <c r="AI18" i="5"/>
  <c r="X10" i="6" s="1"/>
  <c r="W19" i="6"/>
  <c r="AI47" i="5"/>
  <c r="W15" i="6"/>
  <c r="AI35" i="5"/>
  <c r="X15" i="6" s="1"/>
  <c r="AH61" i="5"/>
  <c r="W24" i="4"/>
  <c r="AI75" i="3"/>
  <c r="X24" i="4" s="1"/>
  <c r="W10" i="4"/>
  <c r="AI19" i="3"/>
  <c r="X10" i="4" s="1"/>
  <c r="W13" i="4"/>
  <c r="AI31" i="3"/>
  <c r="X13" i="4" s="1"/>
  <c r="W23" i="4"/>
  <c r="AI71" i="3"/>
  <c r="X23" i="4" s="1"/>
  <c r="W9" i="4"/>
  <c r="AI15" i="3"/>
  <c r="X9" i="4" s="1"/>
  <c r="W12" i="4"/>
  <c r="AI27" i="3"/>
  <c r="X12" i="4" s="1"/>
  <c r="W11" i="4"/>
  <c r="AI23" i="3"/>
  <c r="X11" i="4" s="1"/>
  <c r="W15" i="4"/>
  <c r="AI39" i="3"/>
  <c r="X15" i="4" s="1"/>
  <c r="W16" i="4"/>
  <c r="AI43" i="3"/>
  <c r="X16" i="4" s="1"/>
  <c r="W19" i="4"/>
  <c r="AI55" i="3"/>
  <c r="W20" i="4"/>
  <c r="AI59" i="3"/>
  <c r="W21" i="4"/>
  <c r="AI63" i="3"/>
  <c r="X21" i="4" s="1"/>
  <c r="W18" i="4"/>
  <c r="AI51" i="3"/>
  <c r="W17" i="4"/>
  <c r="AI47" i="3"/>
  <c r="X20" i="4" s="1"/>
  <c r="AJ115" i="11" l="1"/>
  <c r="Y16" i="12" s="1"/>
  <c r="AJ31" i="11"/>
  <c r="Y9" i="12" s="1"/>
  <c r="AJ139" i="11"/>
  <c r="Y18" i="12" s="1"/>
  <c r="AJ175" i="11"/>
  <c r="Y21" i="12" s="1"/>
  <c r="AJ127" i="11"/>
  <c r="AJ115" i="7"/>
  <c r="Y16" i="8" s="1"/>
  <c r="AJ139" i="7"/>
  <c r="Y18" i="8" s="1"/>
  <c r="AJ29" i="3"/>
  <c r="AJ67" i="3"/>
  <c r="Y22" i="4" s="1"/>
  <c r="AJ65" i="3"/>
  <c r="AJ13" i="5"/>
  <c r="AJ55" i="7"/>
  <c r="Y11" i="8" s="1"/>
  <c r="AJ19" i="11"/>
  <c r="Y8" i="12" s="1"/>
  <c r="AJ43" i="7"/>
  <c r="Y10" i="8" s="1"/>
  <c r="AJ67" i="11"/>
  <c r="Y12" i="12" s="1"/>
  <c r="AJ151" i="7"/>
  <c r="Y19" i="8" s="1"/>
  <c r="AJ175" i="7"/>
  <c r="Y21" i="8" s="1"/>
  <c r="AJ31" i="7"/>
  <c r="Y9" i="8" s="1"/>
  <c r="AJ19" i="7"/>
  <c r="Y8" i="8" s="1"/>
  <c r="AJ55" i="13"/>
  <c r="Y11" i="14" s="1"/>
  <c r="AJ127" i="7"/>
  <c r="AJ79" i="7"/>
  <c r="Y13" i="8" s="1"/>
  <c r="AJ27" i="5"/>
  <c r="AJ34" i="5"/>
  <c r="AJ67" i="7"/>
  <c r="Y12" i="8" s="1"/>
  <c r="AJ70" i="3"/>
  <c r="AJ10" i="3"/>
  <c r="AJ163" i="7"/>
  <c r="Y20" i="8" s="1"/>
  <c r="AJ71" i="3"/>
  <c r="Y23" i="4" s="1"/>
  <c r="AJ26" i="3"/>
  <c r="AJ127" i="13"/>
  <c r="AJ91" i="13"/>
  <c r="Y14" i="14" s="1"/>
  <c r="AJ103" i="13"/>
  <c r="Y15" i="14" s="1"/>
  <c r="AJ187" i="13"/>
  <c r="Y22" i="14" s="1"/>
  <c r="AJ31" i="13"/>
  <c r="Y9" i="14" s="1"/>
  <c r="AJ190" i="13"/>
  <c r="Y23" i="14" s="1"/>
  <c r="AJ163" i="13"/>
  <c r="Y20" i="14" s="1"/>
  <c r="AJ79" i="13"/>
  <c r="Y13" i="14" s="1"/>
  <c r="AJ187" i="11"/>
  <c r="Y22" i="12" s="1"/>
  <c r="AJ43" i="11"/>
  <c r="Y10" i="12" s="1"/>
  <c r="AJ190" i="11"/>
  <c r="Y23" i="12" s="1"/>
  <c r="AJ163" i="11"/>
  <c r="Y20" i="12" s="1"/>
  <c r="AJ103" i="11"/>
  <c r="Y15" i="12" s="1"/>
  <c r="AJ79" i="11"/>
  <c r="Y13" i="12" s="1"/>
  <c r="AJ24" i="5"/>
  <c r="AJ20" i="5"/>
  <c r="AJ23" i="5"/>
  <c r="AJ43" i="3"/>
  <c r="Y16" i="4" s="1"/>
  <c r="AJ39" i="3"/>
  <c r="Y15" i="4" s="1"/>
  <c r="AJ75" i="3"/>
  <c r="Y24" i="4" s="1"/>
  <c r="AJ190" i="7"/>
  <c r="Y23" i="8" s="1"/>
  <c r="AJ103" i="7"/>
  <c r="Y15" i="8" s="1"/>
  <c r="AJ91" i="7"/>
  <c r="Y14" i="8" s="1"/>
  <c r="AJ191" i="13"/>
  <c r="Y24" i="14" s="1"/>
  <c r="AI191" i="13"/>
  <c r="X24" i="14" s="1"/>
  <c r="AJ22" i="13"/>
  <c r="AJ26" i="13"/>
  <c r="AJ78" i="13"/>
  <c r="AJ126" i="13"/>
  <c r="AJ146" i="13"/>
  <c r="AJ150" i="13"/>
  <c r="AJ13" i="13"/>
  <c r="AJ17" i="13"/>
  <c r="AJ61" i="13"/>
  <c r="AJ47" i="13"/>
  <c r="AJ23" i="13"/>
  <c r="AJ27" i="13"/>
  <c r="AJ38" i="13"/>
  <c r="AJ41" i="13"/>
  <c r="AJ11" i="13"/>
  <c r="AJ15" i="13"/>
  <c r="AJ64" i="13"/>
  <c r="AJ108" i="13"/>
  <c r="AJ180" i="13"/>
  <c r="AJ184" i="13"/>
  <c r="AJ50" i="13"/>
  <c r="AJ52" i="13"/>
  <c r="AJ100" i="13"/>
  <c r="AJ170" i="13"/>
  <c r="AJ124" i="13"/>
  <c r="AJ36" i="13"/>
  <c r="AJ82" i="13"/>
  <c r="AJ132" i="13"/>
  <c r="AJ156" i="13"/>
  <c r="AJ135" i="13"/>
  <c r="AJ179" i="13"/>
  <c r="AJ71" i="13"/>
  <c r="AJ9" i="13"/>
  <c r="AJ12" i="13"/>
  <c r="AJ14" i="13"/>
  <c r="AJ16" i="13"/>
  <c r="AJ18" i="13"/>
  <c r="AJ60" i="13"/>
  <c r="AJ106" i="13"/>
  <c r="AJ110" i="13"/>
  <c r="AJ114" i="13"/>
  <c r="AJ182" i="13"/>
  <c r="AJ186" i="13"/>
  <c r="AJ48" i="13"/>
  <c r="AJ54" i="13"/>
  <c r="AJ98" i="13"/>
  <c r="AJ102" i="13"/>
  <c r="AJ168" i="13"/>
  <c r="AJ172" i="13"/>
  <c r="AJ49" i="13"/>
  <c r="AJ25" i="13"/>
  <c r="AJ30" i="13"/>
  <c r="AJ74" i="13"/>
  <c r="AJ120" i="13"/>
  <c r="AJ144" i="13"/>
  <c r="AJ34" i="13"/>
  <c r="AJ40" i="13"/>
  <c r="AJ42" i="13"/>
  <c r="AJ84" i="13"/>
  <c r="AJ88" i="13"/>
  <c r="AJ130" i="13"/>
  <c r="AJ134" i="13"/>
  <c r="AJ138" i="13"/>
  <c r="AJ158" i="13"/>
  <c r="AJ162" i="13"/>
  <c r="AJ95" i="13"/>
  <c r="AJ119" i="13"/>
  <c r="AJ147" i="13"/>
  <c r="AJ171" i="13"/>
  <c r="AJ99" i="13"/>
  <c r="AJ123" i="13"/>
  <c r="AJ131" i="13"/>
  <c r="AJ159" i="13"/>
  <c r="AJ183" i="13"/>
  <c r="AJ24" i="13"/>
  <c r="AJ28" i="13"/>
  <c r="AJ122" i="13"/>
  <c r="AJ142" i="13"/>
  <c r="AJ148" i="13"/>
  <c r="AJ62" i="13"/>
  <c r="AJ65" i="13"/>
  <c r="AJ51" i="13"/>
  <c r="AJ73" i="13"/>
  <c r="AJ37" i="13"/>
  <c r="AJ107" i="13"/>
  <c r="AJ143" i="13"/>
  <c r="AJ167" i="13"/>
  <c r="AJ75" i="13"/>
  <c r="AJ58" i="13"/>
  <c r="AJ66" i="13"/>
  <c r="AJ112" i="13"/>
  <c r="AJ96" i="13"/>
  <c r="AJ166" i="13"/>
  <c r="AJ174" i="13"/>
  <c r="AJ72" i="13"/>
  <c r="AJ76" i="13"/>
  <c r="AJ86" i="13"/>
  <c r="AJ90" i="13"/>
  <c r="AJ136" i="13"/>
  <c r="AJ160" i="13"/>
  <c r="AJ87" i="13"/>
  <c r="AJ111" i="13"/>
  <c r="AJ155" i="13"/>
  <c r="AJ133" i="13"/>
  <c r="AJ141" i="13"/>
  <c r="AJ149" i="13"/>
  <c r="AJ97" i="13"/>
  <c r="AJ69" i="13"/>
  <c r="AJ53" i="13"/>
  <c r="AJ129" i="13"/>
  <c r="AJ59" i="13"/>
  <c r="AJ85" i="13"/>
  <c r="AJ161" i="13"/>
  <c r="AJ154" i="13"/>
  <c r="AJ10" i="13"/>
  <c r="AJ181" i="13"/>
  <c r="AJ89" i="13"/>
  <c r="AJ83" i="13"/>
  <c r="AJ109" i="13"/>
  <c r="AJ178" i="13"/>
  <c r="AJ63" i="13"/>
  <c r="AJ169" i="13"/>
  <c r="AJ117" i="13"/>
  <c r="AJ105" i="13"/>
  <c r="AJ46" i="13"/>
  <c r="AJ94" i="13"/>
  <c r="AJ177" i="13"/>
  <c r="AJ101" i="13"/>
  <c r="AJ157" i="13"/>
  <c r="AJ113" i="13"/>
  <c r="AJ185" i="13"/>
  <c r="AJ189" i="13"/>
  <c r="AJ70" i="13"/>
  <c r="AJ173" i="13"/>
  <c r="AJ121" i="13"/>
  <c r="AJ93" i="13"/>
  <c r="AJ77" i="13"/>
  <c r="AJ29" i="13"/>
  <c r="AJ153" i="13"/>
  <c r="AJ39" i="13"/>
  <c r="AJ81" i="13"/>
  <c r="AJ35" i="13"/>
  <c r="AJ21" i="13"/>
  <c r="AJ118" i="13"/>
  <c r="AJ57" i="13"/>
  <c r="AJ145" i="13"/>
  <c r="AJ165" i="13"/>
  <c r="AJ125" i="13"/>
  <c r="AJ137" i="13"/>
  <c r="AJ45" i="13"/>
  <c r="AJ33" i="13"/>
  <c r="AJ151" i="13"/>
  <c r="Y19" i="14" s="1"/>
  <c r="AJ115" i="13"/>
  <c r="Y16" i="14" s="1"/>
  <c r="AJ67" i="13"/>
  <c r="Y12" i="14" s="1"/>
  <c r="AJ43" i="13"/>
  <c r="Y10" i="14" s="1"/>
  <c r="AJ175" i="13"/>
  <c r="Y21" i="14" s="1"/>
  <c r="W24" i="14"/>
  <c r="AJ139" i="13"/>
  <c r="Y18" i="14" s="1"/>
  <c r="AJ191" i="11"/>
  <c r="Y24" i="12" s="1"/>
  <c r="AI191" i="11"/>
  <c r="X24" i="12" s="1"/>
  <c r="AJ77" i="11"/>
  <c r="AJ29" i="11"/>
  <c r="AJ171" i="11"/>
  <c r="AJ11" i="11"/>
  <c r="AJ111" i="11"/>
  <c r="AJ33" i="11"/>
  <c r="AJ93" i="11"/>
  <c r="AJ118" i="11"/>
  <c r="AJ122" i="11"/>
  <c r="AJ126" i="11"/>
  <c r="AJ144" i="11"/>
  <c r="AJ148" i="11"/>
  <c r="AJ85" i="11"/>
  <c r="AJ23" i="11"/>
  <c r="AJ47" i="11"/>
  <c r="AJ35" i="11"/>
  <c r="AJ134" i="11"/>
  <c r="AJ62" i="11"/>
  <c r="AJ22" i="11"/>
  <c r="AJ157" i="11"/>
  <c r="AJ96" i="11"/>
  <c r="AJ82" i="11"/>
  <c r="AJ76" i="11"/>
  <c r="AJ54" i="11"/>
  <c r="AJ97" i="11"/>
  <c r="AJ181" i="11"/>
  <c r="AJ30" i="11"/>
  <c r="AJ106" i="11"/>
  <c r="AJ114" i="11"/>
  <c r="AJ50" i="11"/>
  <c r="AJ36" i="11"/>
  <c r="AJ88" i="11"/>
  <c r="AJ78" i="11"/>
  <c r="AJ158" i="11"/>
  <c r="AJ162" i="11"/>
  <c r="AJ102" i="11"/>
  <c r="AJ132" i="11"/>
  <c r="AJ136" i="11"/>
  <c r="AJ41" i="11"/>
  <c r="AJ155" i="11"/>
  <c r="AJ70" i="11"/>
  <c r="AJ46" i="11"/>
  <c r="AJ64" i="11"/>
  <c r="AJ121" i="11"/>
  <c r="AJ125" i="11"/>
  <c r="AJ143" i="11"/>
  <c r="AJ147" i="11"/>
  <c r="AJ52" i="11"/>
  <c r="AJ38" i="11"/>
  <c r="AJ74" i="11"/>
  <c r="AJ160" i="11"/>
  <c r="AJ120" i="11"/>
  <c r="AJ49" i="11"/>
  <c r="AJ146" i="11"/>
  <c r="AJ141" i="11"/>
  <c r="AJ26" i="11"/>
  <c r="AJ16" i="11"/>
  <c r="AJ12" i="11"/>
  <c r="AJ63" i="11"/>
  <c r="AJ161" i="11"/>
  <c r="AJ131" i="11"/>
  <c r="AJ135" i="11"/>
  <c r="AJ137" i="11"/>
  <c r="AJ87" i="11"/>
  <c r="AJ73" i="11"/>
  <c r="AJ94" i="11"/>
  <c r="AJ98" i="11"/>
  <c r="AJ178" i="11"/>
  <c r="AJ182" i="11"/>
  <c r="AJ186" i="11"/>
  <c r="AJ13" i="11"/>
  <c r="AJ149" i="11"/>
  <c r="AJ184" i="11"/>
  <c r="AJ84" i="11"/>
  <c r="AJ168" i="11"/>
  <c r="AJ172" i="11"/>
  <c r="AJ108" i="11"/>
  <c r="AJ112" i="11"/>
  <c r="AJ40" i="11"/>
  <c r="AJ154" i="11"/>
  <c r="AJ18" i="11"/>
  <c r="AJ185" i="11"/>
  <c r="AJ99" i="11"/>
  <c r="AJ90" i="11"/>
  <c r="AJ101" i="11"/>
  <c r="AJ170" i="11"/>
  <c r="AJ60" i="11"/>
  <c r="AJ113" i="11"/>
  <c r="AJ53" i="11"/>
  <c r="AJ69" i="11"/>
  <c r="AJ150" i="11"/>
  <c r="AJ89" i="11"/>
  <c r="AJ42" i="11"/>
  <c r="AJ14" i="11"/>
  <c r="AJ156" i="11"/>
  <c r="AJ51" i="11"/>
  <c r="AJ72" i="11"/>
  <c r="AJ138" i="11"/>
  <c r="AJ25" i="11"/>
  <c r="AJ86" i="11"/>
  <c r="AJ183" i="11"/>
  <c r="AJ24" i="11"/>
  <c r="AJ123" i="11"/>
  <c r="AJ75" i="11"/>
  <c r="AJ28" i="11"/>
  <c r="AJ177" i="11"/>
  <c r="AJ189" i="11"/>
  <c r="AJ95" i="11"/>
  <c r="AJ34" i="11"/>
  <c r="AJ173" i="11"/>
  <c r="AJ130" i="11"/>
  <c r="AJ37" i="11"/>
  <c r="AJ169" i="11"/>
  <c r="AJ17" i="11"/>
  <c r="AJ15" i="11"/>
  <c r="AJ83" i="11"/>
  <c r="AJ100" i="11"/>
  <c r="AJ119" i="11"/>
  <c r="AJ21" i="11"/>
  <c r="AJ179" i="11"/>
  <c r="AJ109" i="11"/>
  <c r="AJ10" i="11"/>
  <c r="AJ153" i="11"/>
  <c r="AJ129" i="11"/>
  <c r="AJ166" i="11"/>
  <c r="AJ66" i="11"/>
  <c r="AJ57" i="11"/>
  <c r="AJ39" i="11"/>
  <c r="AJ167" i="11"/>
  <c r="AJ59" i="11"/>
  <c r="AJ65" i="11"/>
  <c r="AJ110" i="11"/>
  <c r="AJ81" i="11"/>
  <c r="AJ105" i="11"/>
  <c r="AJ58" i="11"/>
  <c r="AJ165" i="11"/>
  <c r="AJ107" i="11"/>
  <c r="AJ117" i="11"/>
  <c r="AJ124" i="11"/>
  <c r="AJ61" i="11"/>
  <c r="AJ71" i="11"/>
  <c r="AJ142" i="11"/>
  <c r="AJ48" i="11"/>
  <c r="AJ27" i="11"/>
  <c r="AJ9" i="11"/>
  <c r="AJ159" i="11"/>
  <c r="AJ45" i="11"/>
  <c r="AJ133" i="11"/>
  <c r="AJ180" i="11"/>
  <c r="AJ145" i="11"/>
  <c r="AJ174" i="11"/>
  <c r="W24" i="12"/>
  <c r="AJ55" i="11"/>
  <c r="Y11" i="12" s="1"/>
  <c r="AJ151" i="11"/>
  <c r="Y19" i="12" s="1"/>
  <c r="W24" i="6"/>
  <c r="W25" i="4"/>
  <c r="W24" i="8"/>
  <c r="AI191" i="7"/>
  <c r="X24" i="8" s="1"/>
  <c r="AJ191" i="7"/>
  <c r="Y24" i="8" s="1"/>
  <c r="AJ49" i="7"/>
  <c r="AJ113" i="7"/>
  <c r="AJ185" i="7"/>
  <c r="AJ11" i="7"/>
  <c r="AJ15" i="7"/>
  <c r="AJ83" i="7"/>
  <c r="AJ159" i="7"/>
  <c r="AJ53" i="7"/>
  <c r="AJ74" i="7"/>
  <c r="AJ161" i="7"/>
  <c r="AJ89" i="7"/>
  <c r="AJ121" i="7"/>
  <c r="AJ50" i="7"/>
  <c r="AJ142" i="7"/>
  <c r="AJ170" i="7"/>
  <c r="AJ63" i="7"/>
  <c r="AJ54" i="7"/>
  <c r="AJ126" i="7"/>
  <c r="AJ41" i="7"/>
  <c r="AJ26" i="7"/>
  <c r="AJ70" i="7"/>
  <c r="AJ75" i="7"/>
  <c r="AJ98" i="7"/>
  <c r="AJ60" i="7"/>
  <c r="AJ132" i="7"/>
  <c r="AJ118" i="7"/>
  <c r="AJ59" i="7"/>
  <c r="AJ123" i="7"/>
  <c r="AJ136" i="7"/>
  <c r="AJ102" i="7"/>
  <c r="AJ158" i="7"/>
  <c r="AJ35" i="7"/>
  <c r="AJ99" i="7"/>
  <c r="AJ130" i="7"/>
  <c r="AJ181" i="7"/>
  <c r="AJ62" i="7"/>
  <c r="AJ96" i="7"/>
  <c r="AJ135" i="7"/>
  <c r="AJ101" i="7"/>
  <c r="AJ51" i="7"/>
  <c r="AJ119" i="7"/>
  <c r="AJ39" i="7"/>
  <c r="AJ111" i="7"/>
  <c r="AJ23" i="7"/>
  <c r="AJ73" i="7"/>
  <c r="AJ77" i="7"/>
  <c r="AJ17" i="7"/>
  <c r="AJ85" i="7"/>
  <c r="AJ157" i="7"/>
  <c r="AJ125" i="7"/>
  <c r="AJ148" i="7"/>
  <c r="AJ182" i="7"/>
  <c r="AJ84" i="7"/>
  <c r="AJ129" i="7"/>
  <c r="AJ167" i="7"/>
  <c r="AJ95" i="7"/>
  <c r="AJ149" i="7"/>
  <c r="AJ183" i="7"/>
  <c r="AJ34" i="7"/>
  <c r="AJ147" i="7"/>
  <c r="AJ47" i="7"/>
  <c r="AJ178" i="7"/>
  <c r="AJ30" i="7"/>
  <c r="AJ172" i="7"/>
  <c r="AJ13" i="7"/>
  <c r="AJ64" i="7"/>
  <c r="AJ18" i="7"/>
  <c r="AJ46" i="7"/>
  <c r="AJ112" i="7"/>
  <c r="AJ141" i="7"/>
  <c r="AJ169" i="7"/>
  <c r="AJ97" i="7"/>
  <c r="AJ154" i="7"/>
  <c r="AJ12" i="7"/>
  <c r="AJ40" i="7"/>
  <c r="AJ108" i="7"/>
  <c r="AJ186" i="7"/>
  <c r="AJ28" i="7"/>
  <c r="AJ27" i="7"/>
  <c r="AJ124" i="7"/>
  <c r="AJ90" i="7"/>
  <c r="AJ107" i="7"/>
  <c r="AJ72" i="7"/>
  <c r="AJ131" i="7"/>
  <c r="AJ14" i="7"/>
  <c r="AJ165" i="7"/>
  <c r="AJ93" i="7"/>
  <c r="AJ69" i="7"/>
  <c r="AJ16" i="7"/>
  <c r="AJ137" i="7"/>
  <c r="AJ86" i="7"/>
  <c r="AJ58" i="7"/>
  <c r="AJ173" i="7"/>
  <c r="AJ52" i="7"/>
  <c r="AJ168" i="7"/>
  <c r="AJ57" i="7"/>
  <c r="AJ42" i="7"/>
  <c r="AJ61" i="7"/>
  <c r="AJ179" i="7"/>
  <c r="AJ66" i="7"/>
  <c r="AJ156" i="7"/>
  <c r="AJ48" i="7"/>
  <c r="AJ117" i="7"/>
  <c r="AJ109" i="7"/>
  <c r="AJ45" i="7"/>
  <c r="AJ71" i="7"/>
  <c r="AJ100" i="7"/>
  <c r="AJ138" i="7"/>
  <c r="AJ33" i="7"/>
  <c r="AJ106" i="7"/>
  <c r="AJ150" i="7"/>
  <c r="AJ94" i="7"/>
  <c r="AJ144" i="7"/>
  <c r="AJ155" i="7"/>
  <c r="AJ9" i="7"/>
  <c r="AJ114" i="7"/>
  <c r="AJ88" i="7"/>
  <c r="AJ22" i="7"/>
  <c r="AJ24" i="7"/>
  <c r="AJ146" i="7"/>
  <c r="AJ184" i="7"/>
  <c r="AJ76" i="7"/>
  <c r="AJ189" i="7"/>
  <c r="AJ133" i="7"/>
  <c r="AJ25" i="7"/>
  <c r="AJ153" i="7"/>
  <c r="AJ143" i="7"/>
  <c r="AJ29" i="7"/>
  <c r="AJ78" i="7"/>
  <c r="AJ81" i="7"/>
  <c r="AJ105" i="7"/>
  <c r="AJ160" i="7"/>
  <c r="AJ171" i="7"/>
  <c r="AJ87" i="7"/>
  <c r="AJ37" i="7"/>
  <c r="AJ134" i="7"/>
  <c r="AJ10" i="7"/>
  <c r="AJ110" i="7"/>
  <c r="AJ177" i="7"/>
  <c r="AJ65" i="7"/>
  <c r="AJ145" i="7"/>
  <c r="AJ120" i="7"/>
  <c r="AJ174" i="7"/>
  <c r="AJ82" i="7"/>
  <c r="AJ122" i="7"/>
  <c r="AJ180" i="7"/>
  <c r="AJ38" i="7"/>
  <c r="AJ36" i="7"/>
  <c r="AJ166" i="7"/>
  <c r="AJ162" i="7"/>
  <c r="AJ21" i="7"/>
  <c r="AI61" i="5"/>
  <c r="X24" i="6" s="1"/>
  <c r="AJ61" i="5"/>
  <c r="Y24" i="6" s="1"/>
  <c r="AJ9" i="5"/>
  <c r="AJ14" i="5"/>
  <c r="AJ52" i="5"/>
  <c r="AJ58" i="5"/>
  <c r="AJ40" i="5"/>
  <c r="AJ55" i="5"/>
  <c r="AJ49" i="5"/>
  <c r="AJ10" i="5"/>
  <c r="AJ33" i="5"/>
  <c r="AJ59" i="5"/>
  <c r="AJ25" i="5"/>
  <c r="Y12" i="6" s="1"/>
  <c r="AJ15" i="5"/>
  <c r="Y9" i="6" s="1"/>
  <c r="AJ46" i="5"/>
  <c r="AJ17" i="5"/>
  <c r="AJ37" i="5"/>
  <c r="AJ30" i="5"/>
  <c r="AJ11" i="5"/>
  <c r="Y8" i="6" s="1"/>
  <c r="AJ43" i="5"/>
  <c r="AJ47" i="5"/>
  <c r="Y19" i="6" s="1"/>
  <c r="AJ60" i="5"/>
  <c r="Y23" i="6" s="1"/>
  <c r="AJ28" i="5"/>
  <c r="Y13" i="6" s="1"/>
  <c r="AJ50" i="5"/>
  <c r="Y20" i="6" s="1"/>
  <c r="AJ35" i="5"/>
  <c r="Y15" i="6" s="1"/>
  <c r="AJ38" i="5"/>
  <c r="Y16" i="6" s="1"/>
  <c r="AJ21" i="5"/>
  <c r="Y11" i="6" s="1"/>
  <c r="AJ53" i="5"/>
  <c r="Y21" i="6" s="1"/>
  <c r="AJ44" i="5"/>
  <c r="Y18" i="6" s="1"/>
  <c r="AJ18" i="5"/>
  <c r="Y10" i="6" s="1"/>
  <c r="AJ41" i="5"/>
  <c r="AJ31" i="5"/>
  <c r="Y14" i="6" s="1"/>
  <c r="AJ56" i="5"/>
  <c r="Y22" i="6" s="1"/>
  <c r="AI76" i="3"/>
  <c r="X25" i="4" s="1"/>
  <c r="AJ76" i="3"/>
  <c r="Y25" i="4" s="1"/>
  <c r="AJ17" i="3"/>
  <c r="AJ54" i="3"/>
  <c r="AJ18" i="3"/>
  <c r="AJ50" i="3"/>
  <c r="AJ38" i="3"/>
  <c r="AJ73" i="3"/>
  <c r="AJ9" i="3"/>
  <c r="AJ14" i="3"/>
  <c r="AJ33" i="3"/>
  <c r="AJ22" i="3"/>
  <c r="AJ58" i="3"/>
  <c r="AJ46" i="3"/>
  <c r="AJ25" i="3"/>
  <c r="AJ11" i="3"/>
  <c r="Y8" i="4" s="1"/>
  <c r="AJ53" i="3"/>
  <c r="AJ62" i="3"/>
  <c r="AJ35" i="3"/>
  <c r="Y14" i="4" s="1"/>
  <c r="AJ42" i="3"/>
  <c r="AJ45" i="3"/>
  <c r="AJ57" i="3"/>
  <c r="AJ34" i="3"/>
  <c r="AJ74" i="3"/>
  <c r="AJ49" i="3"/>
  <c r="AJ61" i="3"/>
  <c r="AJ37" i="3"/>
  <c r="AJ21" i="3"/>
  <c r="AJ13" i="3"/>
  <c r="AJ69" i="3"/>
  <c r="AJ41" i="3"/>
  <c r="AJ30" i="3"/>
  <c r="AJ63" i="3"/>
  <c r="Y21" i="4" s="1"/>
  <c r="AJ59" i="3"/>
  <c r="Y20" i="4" s="1"/>
  <c r="AJ23" i="3"/>
  <c r="Y11" i="4" s="1"/>
  <c r="AJ31" i="3"/>
  <c r="Y13" i="4" s="1"/>
  <c r="AJ47" i="3"/>
  <c r="AJ51" i="3"/>
  <c r="Y18" i="4" s="1"/>
  <c r="AJ55" i="3"/>
  <c r="Y19" i="4" s="1"/>
  <c r="AJ27" i="3"/>
  <c r="Y12" i="4" s="1"/>
  <c r="AJ15" i="3"/>
  <c r="Y9" i="4" s="1"/>
  <c r="AJ19" i="3"/>
  <c r="Y10" i="4" s="1"/>
  <c r="W9" i="41"/>
  <c r="W24" i="41" s="1"/>
  <c r="AI15" i="40"/>
  <c r="X9" i="41" s="1"/>
  <c r="AH75" i="40"/>
  <c r="AJ67" i="40" s="1"/>
  <c r="AJ66" i="40" l="1"/>
  <c r="AJ14" i="40"/>
  <c r="AJ15" i="40"/>
  <c r="Y9" i="41" s="1"/>
  <c r="AJ71" i="40"/>
  <c r="AJ38" i="40"/>
  <c r="AJ13" i="40"/>
  <c r="AG15" i="40" s="1"/>
  <c r="AG75" i="40" s="1"/>
  <c r="AJ48" i="40"/>
  <c r="AJ30" i="40"/>
  <c r="Y13" i="41" s="1"/>
  <c r="AJ62" i="40"/>
  <c r="AJ11" i="40"/>
  <c r="Y8" i="41" s="1"/>
  <c r="AJ64" i="40"/>
  <c r="Y21" i="41" s="1"/>
  <c r="AJ75" i="40"/>
  <c r="Y24" i="41" s="1"/>
  <c r="AJ10" i="40"/>
  <c r="AJ9" i="40"/>
  <c r="AJ74" i="40"/>
  <c r="Y23" i="41" s="1"/>
  <c r="AJ18" i="40"/>
  <c r="Y10" i="41" s="1"/>
  <c r="AJ56" i="40"/>
  <c r="Y19" i="41" s="1"/>
  <c r="AJ59" i="40"/>
  <c r="AJ42" i="40"/>
  <c r="AJ69" i="40"/>
  <c r="Y22" i="41" s="1"/>
  <c r="AJ22" i="40"/>
  <c r="Y11" i="41" s="1"/>
  <c r="AJ60" i="40"/>
  <c r="Y20" i="41" s="1"/>
  <c r="AJ39" i="40"/>
  <c r="Y15" i="41" s="1"/>
  <c r="AJ34" i="40"/>
  <c r="Y14" i="41" s="1"/>
  <c r="AJ27" i="40"/>
  <c r="Y12" i="41" s="1"/>
  <c r="AI75" i="40"/>
  <c r="X24" i="41" s="1"/>
  <c r="AJ44" i="40"/>
  <c r="Y16" i="41" s="1"/>
  <c r="AJ52" i="40"/>
  <c r="Y18" i="41" s="1"/>
  <c r="AJ68" i="40"/>
  <c r="AJ37" i="40"/>
  <c r="AJ54" i="40"/>
  <c r="AJ72" i="40"/>
  <c r="AJ32" i="40"/>
  <c r="AJ20" i="40"/>
  <c r="AJ51" i="40"/>
  <c r="AJ73" i="40"/>
  <c r="AJ21" i="40"/>
  <c r="AJ63" i="40"/>
  <c r="AJ43" i="40"/>
  <c r="AJ33" i="40"/>
  <c r="AJ50" i="40"/>
  <c r="AJ58" i="40"/>
  <c r="AJ55" i="40"/>
  <c r="AJ26" i="40"/>
  <c r="AJ46" i="40"/>
  <c r="AJ25" i="40"/>
  <c r="AJ41" i="40"/>
  <c r="AJ24" i="40"/>
  <c r="AJ29" i="40"/>
  <c r="AJ17" i="40"/>
  <c r="AJ36" i="40"/>
  <c r="AJ47" i="40"/>
  <c r="V9" i="41" l="1"/>
  <c r="V24" i="41" s="1"/>
  <c r="K75" i="40"/>
  <c r="C22" i="41"/>
  <c r="C24" i="41"/>
  <c r="K69" i="40"/>
</calcChain>
</file>

<file path=xl/sharedStrings.xml><?xml version="1.0" encoding="utf-8"?>
<sst xmlns="http://schemas.openxmlformats.org/spreadsheetml/2006/main" count="3414" uniqueCount="194">
  <si>
    <t>INDIVIDUALIZACIÓN DE LOS PROYECTOS POR ASIGNACIÓN PRESUPUESTARIA</t>
  </si>
  <si>
    <t>En pesos</t>
  </si>
  <si>
    <t>Nº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</si>
  <si>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</si>
  <si>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</si>
  <si>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</si>
  <si>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</si>
  <si>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</si>
  <si>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</si>
  <si>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</si>
  <si>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</si>
  <si>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</si>
  <si>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</si>
  <si>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</si>
  <si>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</si>
  <si>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</si>
  <si>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</si>
  <si>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</si>
  <si>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</si>
  <si>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</si>
  <si>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</si>
  <si>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</si>
  <si>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</si>
  <si>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</si>
  <si>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</si>
  <si>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</si>
  <si>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</si>
  <si>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</si>
  <si>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</si>
  <si>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</si>
  <si>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</si>
  <si>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</si>
  <si>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</si>
  <si>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</si>
  <si>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</si>
  <si>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</si>
  <si>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</si>
  <si>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</si>
  <si>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</si>
  <si>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</si>
  <si>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</si>
  <si>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</si>
  <si>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</si>
  <si>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</si>
  <si>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</si>
  <si>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</si>
  <si>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</si>
  <si>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</si>
  <si>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</si>
  <si>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</si>
  <si>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</si>
  <si>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</si>
  <si>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</si>
  <si>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</si>
  <si>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</si>
  <si>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</si>
  <si>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</si>
  <si>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</si>
  <si>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</si>
  <si>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</si>
  <si>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</si>
  <si>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</si>
  <si>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</si>
  <si>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</si>
  <si>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</si>
  <si>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</si>
  <si>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</si>
  <si>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</si>
  <si>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</si>
  <si>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</si>
  <si>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</si>
  <si>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</si>
  <si>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</si>
  <si>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</si>
  <si>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INFORME POR PROGRAMA Y REGIÓN</t>
  </si>
  <si>
    <t>Total Convenios</t>
  </si>
  <si>
    <t>Porcentaje de:</t>
  </si>
  <si>
    <t>Participación del Gasto</t>
  </si>
  <si>
    <t>Código Proyecto</t>
  </si>
  <si>
    <t>PARTIDA 21-01-001 "SUBSECRETARIA DE SERVICIOS SOCIALES"</t>
  </si>
  <si>
    <t>24-01-025 "Prodemu"</t>
  </si>
  <si>
    <t>PROGRAMA APOYO A LA DINAMICA FAMILIAR</t>
  </si>
  <si>
    <t>24-01-025</t>
  </si>
  <si>
    <t>24-02-006 "Habilidades para la Vida - JUNAEB"</t>
  </si>
  <si>
    <t>HABILIDADES PARA LA VIDA</t>
  </si>
  <si>
    <t>24-02-006</t>
  </si>
  <si>
    <t>JUNTA NACIONAL DE AUXILIO ESCOLAR Y BECAS</t>
  </si>
  <si>
    <t>24-02-007 "Programa de Salud Chile Solidario"</t>
  </si>
  <si>
    <t>FONDO NACIONAL DE SALUD</t>
  </si>
  <si>
    <t>PROGRAMA DE SALUD CHILE SOLIDARIO</t>
  </si>
  <si>
    <t>24-02-007</t>
  </si>
  <si>
    <t>24-02-010 "Programa de Ayudas Técnicas - SENADIS"</t>
  </si>
  <si>
    <t>PROGRAMA AYUDAS TECNICAS</t>
  </si>
  <si>
    <t>SERVICIO NACIONAL DE LA DISCAPACIDAD</t>
  </si>
  <si>
    <t>24-02-010</t>
  </si>
  <si>
    <t>24-02-012 "Programa de Alimentación"</t>
  </si>
  <si>
    <t>PROGRAMA DE ALIMENTACION</t>
  </si>
  <si>
    <t>24-02-012</t>
  </si>
  <si>
    <t>24-02-014 "Programa de Apoyo al Microemprendimiento"</t>
  </si>
  <si>
    <t>APOYO AL MICROEMPRENDIMIENTO</t>
  </si>
  <si>
    <t xml:space="preserve">FONDO DE SOLIDARIDAD E INVERSION SOCIAL </t>
  </si>
  <si>
    <t>24-02-014</t>
  </si>
  <si>
    <t>24-02-014 "Programa Yo Trabajo"</t>
  </si>
  <si>
    <t xml:space="preserve">YO TRABAJO </t>
  </si>
  <si>
    <t>24-02-014 "Programa Yo Trabajo Jóvenes"</t>
  </si>
  <si>
    <t>PROGRAMA YO TRABAJO JOVENES</t>
  </si>
  <si>
    <t>24-02-015 "INTEGRA - Subsecretaría de Educación"</t>
  </si>
  <si>
    <t>MINISTERIO DE EDUCACION</t>
  </si>
  <si>
    <t>JARDINES INFANTILES, SALAS CUNAS Y EXTENSION HORARIA</t>
  </si>
  <si>
    <t>24-02-015</t>
  </si>
  <si>
    <t>24-02-016 "Programa Salud Oral"</t>
  </si>
  <si>
    <t xml:space="preserve">PROGRAMA SALUD ORAL </t>
  </si>
  <si>
    <t>24-02-016</t>
  </si>
  <si>
    <t>24-02-017 "Programa Pro-empleo"</t>
  </si>
  <si>
    <t>PROGRAMA PRO-EMPLEO</t>
  </si>
  <si>
    <t>24-02-017</t>
  </si>
  <si>
    <t xml:space="preserve">MINISTERIO DEL TRABAJO Y PREVISION SOCIAL </t>
  </si>
  <si>
    <t>24-02-018 "Programa Educacional Pro-retención"</t>
  </si>
  <si>
    <t xml:space="preserve">SUBVENCION ESCOLAR PRO-RETENCION </t>
  </si>
  <si>
    <t>24-02-018</t>
  </si>
  <si>
    <t>24-02-020 "Programa de Educación Media"</t>
  </si>
  <si>
    <t>PROGRAMA EDUCACION MEDIA</t>
  </si>
  <si>
    <t>24-02-020</t>
  </si>
  <si>
    <t>24-02-021 "Programa Subsidio Empleo a la Mujer"</t>
  </si>
  <si>
    <t xml:space="preserve">SERVICIO NACIONAL DE CAPACITACION Y EMPLEO </t>
  </si>
  <si>
    <t>SUBSIDIO EMPLEO A LA MUJER, LEY Nº 20.595</t>
  </si>
  <si>
    <t>24-02-021</t>
  </si>
  <si>
    <t>24-03-010 "Programa Bonificación Ley Nº 20.595"</t>
  </si>
  <si>
    <t xml:space="preserve">INSTITUTO DE PREVISION SOCIAL </t>
  </si>
  <si>
    <t>PROGRAMA BONIFICACION LEY Nº 20.595</t>
  </si>
  <si>
    <t>24-03-010</t>
  </si>
  <si>
    <t>24-03-335 "Programa de Habitabilidad"</t>
  </si>
  <si>
    <t>SERVICIO DE ASISTENCIA TECNICA AL PROGRAMA HABITABILDAD</t>
  </si>
  <si>
    <t>24-03-335</t>
  </si>
  <si>
    <t xml:space="preserve">REGULARIZACION TITULOS DE DOMINIO </t>
  </si>
  <si>
    <t>24-03-336 "Programa de Identificación Chile Solidaria</t>
  </si>
  <si>
    <t>SERVICIO DE REGISTRO CIVIL E IDENTIFICACION</t>
  </si>
  <si>
    <t xml:space="preserve">PROGRAMA DE IDENTIFICACION </t>
  </si>
  <si>
    <t>24-03-337</t>
  </si>
  <si>
    <t>24-03-337 "Programa Bonos Art. 2º Transitorio, Ley Nº 19.949"</t>
  </si>
  <si>
    <t>PROGRAMA BONOS ART. 2º TRANSITORIO, LEY Nº 19.949</t>
  </si>
  <si>
    <t>24-03-340 "Programa de Apoyo Integral al Adulto Mayor"</t>
  </si>
  <si>
    <t>SERVICION NACIONAL DEL ADULTO MAYOR</t>
  </si>
  <si>
    <t>SERVICIO DE ASISTENCIA TECNICA AL PROGRAMA DE APOYO INTEGRAL AL ADULTO MAYOR</t>
  </si>
  <si>
    <t>24-03-340</t>
  </si>
  <si>
    <t>24-03-343 "Programa de Apoyo a personas en situación de calle"</t>
  </si>
  <si>
    <t>SUBTITULO 22</t>
  </si>
  <si>
    <t>SUBTITULO 21</t>
  </si>
  <si>
    <t>SERVICIO DE ASISTENCIA TECNICA AL PROGRAMA DE APOYO A FAMILIAS PARA EL AUTOCONSUMO</t>
  </si>
  <si>
    <t>24-03-344</t>
  </si>
  <si>
    <t>24-03-344 "Programa de Apoyo a Familias para el Autoconsumo"</t>
  </si>
  <si>
    <t>24-03-345 "Programa Eje (Ley Nº 20.595)"</t>
  </si>
  <si>
    <t>24-03-986 "Programa de apoyo a niños(as) y adolescentes con un adulto significativo privado de libertad"</t>
  </si>
  <si>
    <t>24-03-997 "Centro para niños(as) con cuidadores principales temporeras(os)"</t>
  </si>
  <si>
    <t>24-03-999 "Programa de Generación de Microemprendimiento Indígena Urbano"</t>
  </si>
  <si>
    <t>CORPORACION NACIONAL DE DESARROLLO INDIGENA</t>
  </si>
  <si>
    <t>PROGRAMA DE GENERACION DE MICROEMPRENDIMIENTO INDIGENA URBANO</t>
  </si>
  <si>
    <t>PARTIDA 21-01-005 "INGRESO ETICO FAMILIAR Y SISTEMA CHILE SOLIDARIO"</t>
  </si>
  <si>
    <t>Fundacion para la Promocion y el Desarrollo de la Mujer</t>
  </si>
  <si>
    <t>SUBTITULO 24</t>
  </si>
  <si>
    <t>RES. Nº</t>
  </si>
  <si>
    <t>Subtitulo 21</t>
  </si>
  <si>
    <t>Subtitulo 22</t>
  </si>
  <si>
    <t xml:space="preserve">Autoconsumo Línea Escuelas </t>
  </si>
  <si>
    <t>Subsecretaria Educacion parvularia</t>
  </si>
  <si>
    <t>RES. 6</t>
  </si>
  <si>
    <t>RES. 2</t>
  </si>
  <si>
    <t>DEC. 3</t>
  </si>
  <si>
    <t>RES. 7</t>
  </si>
  <si>
    <t>RES. 8</t>
  </si>
  <si>
    <t>RES. 10</t>
  </si>
  <si>
    <t>RES. 5</t>
  </si>
  <si>
    <t>RES. 3</t>
  </si>
  <si>
    <t>ÑUBLE</t>
  </si>
  <si>
    <t>TOTAL  REGIÓN DE ÑUBLE</t>
  </si>
  <si>
    <t>RES. Nº 11</t>
  </si>
  <si>
    <t>Res 15</t>
  </si>
  <si>
    <t>RES. Nº 9</t>
  </si>
  <si>
    <t>RES. 130</t>
  </si>
  <si>
    <t>Subtitulo 24</t>
  </si>
  <si>
    <t>EJECUCIÓN AL 30 DE JUNIO DE 2019</t>
  </si>
  <si>
    <t>SUBTITULO 29</t>
  </si>
  <si>
    <t>Res 19</t>
  </si>
  <si>
    <t>Res 12</t>
  </si>
  <si>
    <t>Res 18</t>
  </si>
  <si>
    <t>DEC 12</t>
  </si>
  <si>
    <t>Corporación Para la Atención Integral del Maltrato CATIMM</t>
  </si>
  <si>
    <t>Res 696</t>
  </si>
  <si>
    <t>ONG CIDETS Metropolitana</t>
  </si>
  <si>
    <t>Res 1525</t>
  </si>
  <si>
    <t>Res 22</t>
  </si>
  <si>
    <t>RES. 21</t>
  </si>
  <si>
    <t>Fundación calle Niños</t>
  </si>
  <si>
    <t>Res 473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</si>
</sst>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dd/mm/yy;@"/>
    <numFmt numFmtId="165" formatCode="#,##0\ _€"/>
    <numFmt numFmtId="170" formatCode="#,##0_ ;\-#,##0\ "/>
  </numFmts>
  <fonts count="1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color rgb="FFFF0000"/>
      <name val="Arial Narrow"/>
      <family val="2"/>
    </font>
    <font>
      <sz val="11"/>
      <name val="Calibri"/>
      <family val="2"/>
      <scheme val="minor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3">
    <xf numFmtId="0" fontId="0" fillId="0" borderId="0"/>
    <xf numFmtId="0" fontId="9" fillId="0" borderId="0"/>
    <xf numFmtId="43" fontId="10" fillId="0" borderId="0" applyFont="0" applyFill="0" applyBorder="0" applyAlignment="0" applyProtection="0"/>
  </cellStyleXfs>
  <cellXfs count="287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justify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64" fontId="2" fillId="0" borderId="1" xfId="0" applyNumberFormat="1" applyFont="1" applyFill="1" applyBorder="1" applyAlignment="1" applyProtection="1">
      <alignment horizontal="center" vertical="center" wrapText="1"/>
    </xf>
    <xf numFmtId="3" fontId="2" fillId="0" borderId="1" xfId="0" applyNumberFormat="1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justify" vertical="center" wrapText="1"/>
    </xf>
    <xf numFmtId="3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10" fontId="2" fillId="0" borderId="1" xfId="0" applyNumberFormat="1" applyFont="1" applyFill="1" applyBorder="1" applyAlignment="1" applyProtection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Fill="1" applyBorder="1" applyAlignment="1" applyProtection="1">
      <alignment horizontal="justify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64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justify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10" fontId="1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0" fontId="3" fillId="2" borderId="6" xfId="0" applyFont="1" applyFill="1" applyBorder="1" applyAlignment="1" applyProtection="1">
      <alignment horizontal="left" vertical="justify" wrapText="1"/>
      <protection locked="0"/>
    </xf>
    <xf numFmtId="14" fontId="4" fillId="0" borderId="1" xfId="0" applyNumberFormat="1" applyFont="1" applyBorder="1" applyAlignment="1">
      <alignment vertical="center"/>
    </xf>
    <xf numFmtId="3" fontId="2" fillId="4" borderId="1" xfId="0" applyNumberFormat="1" applyFont="1" applyFill="1" applyBorder="1" applyAlignment="1" applyProtection="1">
      <alignment horizontal="right" vertical="center" wrapText="1"/>
    </xf>
    <xf numFmtId="0" fontId="1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center" vertical="center" wrapText="1"/>
    </xf>
    <xf numFmtId="0" fontId="2" fillId="4" borderId="13" xfId="0" applyFont="1" applyFill="1" applyBorder="1" applyAlignment="1" applyProtection="1">
      <alignment horizontal="center" vertical="center" wrapText="1"/>
      <protection locked="0"/>
    </xf>
    <xf numFmtId="10" fontId="2" fillId="4" borderId="1" xfId="0" applyNumberFormat="1" applyFont="1" applyFill="1" applyBorder="1" applyAlignment="1" applyProtection="1">
      <alignment horizontal="right" vertical="center" wrapText="1"/>
    </xf>
    <xf numFmtId="0" fontId="1" fillId="4" borderId="0" xfId="0" applyFont="1" applyFill="1" applyAlignment="1">
      <alignment horizontal="justify" vertical="center" wrapText="1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3" fontId="1" fillId="0" borderId="1" xfId="0" applyNumberFormat="1" applyFont="1" applyFill="1" applyBorder="1" applyAlignment="1" applyProtection="1">
      <alignment vertical="center" wrapText="1"/>
    </xf>
    <xf numFmtId="3" fontId="1" fillId="0" borderId="1" xfId="0" applyNumberFormat="1" applyFont="1" applyFill="1" applyBorder="1" applyAlignment="1" applyProtection="1">
      <alignment vertical="center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3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1" xfId="0" applyNumberFormat="1" applyFont="1" applyFill="1" applyBorder="1" applyAlignment="1" applyProtection="1">
      <alignment horizontal="right" vertical="center" wrapText="1"/>
      <protection locked="0"/>
    </xf>
    <xf numFmtId="165" fontId="1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/>
    <xf numFmtId="3" fontId="3" fillId="2" borderId="6" xfId="0" applyNumberFormat="1" applyFont="1" applyFill="1" applyBorder="1" applyAlignment="1" applyProtection="1">
      <alignment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14" fontId="1" fillId="0" borderId="0" xfId="0" applyNumberFormat="1" applyFont="1" applyAlignment="1">
      <alignment horizontal="center" vertical="center" wrapText="1"/>
    </xf>
    <xf numFmtId="14" fontId="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justify" vertical="justify" wrapText="1"/>
      <protection locked="0"/>
    </xf>
    <xf numFmtId="0" fontId="8" fillId="0" borderId="1" xfId="0" applyFont="1" applyBorder="1"/>
    <xf numFmtId="3" fontId="1" fillId="2" borderId="3" xfId="0" applyNumberFormat="1" applyFont="1" applyFill="1" applyBorder="1" applyAlignment="1" applyProtection="1">
      <alignment vertical="center" wrapText="1"/>
      <protection locked="0"/>
    </xf>
    <xf numFmtId="0" fontId="1" fillId="2" borderId="5" xfId="0" applyFont="1" applyFill="1" applyBorder="1" applyAlignment="1" applyProtection="1">
      <alignment horizontal="justify" vertical="justify" wrapText="1"/>
      <protection locked="0"/>
    </xf>
    <xf numFmtId="3" fontId="1" fillId="2" borderId="1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Border="1" applyAlignment="1">
      <alignment horizontal="right" vertical="center" wrapText="1"/>
    </xf>
    <xf numFmtId="0" fontId="1" fillId="3" borderId="1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3" fontId="2" fillId="0" borderId="12" xfId="0" applyNumberFormat="1" applyFont="1" applyFill="1" applyBorder="1" applyAlignment="1" applyProtection="1">
      <alignment horizontal="right" vertical="center" wrapText="1"/>
    </xf>
    <xf numFmtId="3" fontId="1" fillId="0" borderId="1" xfId="0" applyNumberFormat="1" applyFont="1" applyBorder="1" applyAlignment="1">
      <alignment horizontal="right" vertical="center" wrapText="1"/>
    </xf>
    <xf numFmtId="0" fontId="2" fillId="0" borderId="0" xfId="0" applyFont="1" applyFill="1" applyAlignment="1">
      <alignment horizontal="justify" vertical="center" wrapText="1"/>
    </xf>
    <xf numFmtId="3" fontId="1" fillId="0" borderId="0" xfId="0" applyNumberFormat="1" applyFont="1" applyFill="1" applyAlignment="1">
      <alignment horizontal="right" vertical="center" wrapText="1"/>
    </xf>
    <xf numFmtId="10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Fill="1" applyBorder="1" applyProtection="1">
      <protection locked="0"/>
    </xf>
    <xf numFmtId="0" fontId="3" fillId="0" borderId="5" xfId="0" applyFont="1" applyFill="1" applyBorder="1" applyAlignment="1" applyProtection="1">
      <alignment horizontal="justify" vertical="justify" wrapText="1"/>
      <protection locked="0"/>
    </xf>
    <xf numFmtId="3" fontId="3" fillId="0" borderId="3" xfId="0" applyNumberFormat="1" applyFont="1" applyFill="1" applyBorder="1" applyAlignment="1" applyProtection="1">
      <alignment wrapText="1"/>
      <protection locked="0"/>
    </xf>
    <xf numFmtId="0" fontId="3" fillId="0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3" fillId="0" borderId="7" xfId="0" applyFont="1" applyFill="1" applyBorder="1" applyAlignment="1" applyProtection="1">
      <alignment horizontal="justify" vertical="justify" wrapText="1"/>
      <protection locked="0"/>
    </xf>
    <xf numFmtId="3" fontId="3" fillId="0" borderId="6" xfId="0" applyNumberFormat="1" applyFont="1" applyFill="1" applyBorder="1" applyAlignment="1" applyProtection="1">
      <alignment wrapText="1"/>
      <protection locked="0"/>
    </xf>
    <xf numFmtId="3" fontId="3" fillId="0" borderId="8" xfId="0" applyNumberFormat="1" applyFont="1" applyFill="1" applyBorder="1" applyAlignment="1" applyProtection="1">
      <alignment wrapText="1"/>
      <protection locked="0"/>
    </xf>
    <xf numFmtId="0" fontId="2" fillId="0" borderId="13" xfId="0" applyFont="1" applyFill="1" applyBorder="1" applyAlignment="1" applyProtection="1">
      <alignment horizontal="justify" vertical="center" wrapText="1"/>
      <protection locked="0"/>
    </xf>
    <xf numFmtId="0" fontId="2" fillId="0" borderId="13" xfId="0" applyFont="1" applyFill="1" applyBorder="1" applyAlignment="1" applyProtection="1">
      <alignment horizontal="center" vertical="center" wrapText="1"/>
      <protection locked="0"/>
    </xf>
    <xf numFmtId="0" fontId="2" fillId="0" borderId="13" xfId="0" applyFont="1" applyFill="1" applyBorder="1" applyAlignment="1" applyProtection="1">
      <alignment horizontal="left" vertical="center" wrapText="1"/>
      <protection locked="0"/>
    </xf>
    <xf numFmtId="10" fontId="2" fillId="0" borderId="1" xfId="0" applyNumberFormat="1" applyFont="1" applyFill="1" applyBorder="1" applyAlignment="1" applyProtection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>
      <alignment vertical="center" wrapText="1"/>
    </xf>
    <xf numFmtId="3" fontId="3" fillId="0" borderId="10" xfId="0" applyNumberFormat="1" applyFont="1" applyFill="1" applyBorder="1" applyAlignment="1" applyProtection="1">
      <alignment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justify" vertical="center" wrapText="1"/>
      <protection locked="0"/>
    </xf>
    <xf numFmtId="3" fontId="3" fillId="0" borderId="11" xfId="0" applyNumberFormat="1" applyFont="1" applyFill="1" applyBorder="1" applyAlignment="1" applyProtection="1">
      <alignment vertical="center" wrapText="1"/>
      <protection locked="0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3" fontId="3" fillId="0" borderId="3" xfId="0" applyNumberFormat="1" applyFont="1" applyFill="1" applyBorder="1" applyAlignment="1" applyProtection="1">
      <alignment vertical="center" wrapText="1"/>
      <protection locked="0"/>
    </xf>
    <xf numFmtId="0" fontId="4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14" fontId="4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Fill="1" applyBorder="1" applyProtection="1">
      <protection locked="0"/>
    </xf>
    <xf numFmtId="0" fontId="3" fillId="0" borderId="3" xfId="0" applyFont="1" applyFill="1" applyBorder="1" applyAlignment="1" applyProtection="1">
      <alignment horizontal="left" vertical="justify" wrapText="1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14" fontId="4" fillId="0" borderId="1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left" vertical="center" wrapText="1"/>
    </xf>
    <xf numFmtId="3" fontId="1" fillId="6" borderId="0" xfId="0" applyNumberFormat="1" applyFont="1" applyFill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3" fontId="2" fillId="7" borderId="1" xfId="0" applyNumberFormat="1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10" fontId="2" fillId="7" borderId="1" xfId="0" applyNumberFormat="1" applyFont="1" applyFill="1" applyBorder="1" applyAlignment="1">
      <alignment horizontal="center" vertical="center" wrapText="1"/>
    </xf>
    <xf numFmtId="3" fontId="1" fillId="6" borderId="13" xfId="0" applyNumberFormat="1" applyFont="1" applyFill="1" applyBorder="1" applyAlignment="1">
      <alignment horizontal="right" vertical="center" wrapText="1"/>
    </xf>
    <xf numFmtId="10" fontId="1" fillId="6" borderId="13" xfId="0" applyNumberFormat="1" applyFont="1" applyFill="1" applyBorder="1" applyAlignment="1">
      <alignment horizontal="right" vertical="center" wrapText="1"/>
    </xf>
    <xf numFmtId="10" fontId="1" fillId="6" borderId="9" xfId="0" applyNumberFormat="1" applyFont="1" applyFill="1" applyBorder="1" applyAlignment="1">
      <alignment horizontal="right" vertical="center" wrapText="1"/>
    </xf>
    <xf numFmtId="3" fontId="2" fillId="7" borderId="1" xfId="0" applyNumberFormat="1" applyFont="1" applyFill="1" applyBorder="1" applyAlignment="1" applyProtection="1">
      <alignment horizontal="right"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center" vertical="center" wrapText="1"/>
      <protection locked="0"/>
    </xf>
    <xf numFmtId="0" fontId="2" fillId="7" borderId="13" xfId="0" applyFont="1" applyFill="1" applyBorder="1" applyAlignment="1" applyProtection="1">
      <alignment horizontal="left" vertical="center" wrapText="1"/>
      <protection locked="0"/>
    </xf>
    <xf numFmtId="10" fontId="2" fillId="7" borderId="1" xfId="0" applyNumberFormat="1" applyFont="1" applyFill="1" applyBorder="1" applyAlignment="1" applyProtection="1">
      <alignment horizontal="right" vertical="center" wrapText="1"/>
    </xf>
    <xf numFmtId="3" fontId="2" fillId="6" borderId="1" xfId="0" applyNumberFormat="1" applyFont="1" applyFill="1" applyBorder="1" applyAlignment="1" applyProtection="1">
      <alignment horizontal="right" vertical="center" wrapText="1"/>
    </xf>
    <xf numFmtId="0" fontId="2" fillId="6" borderId="13" xfId="0" applyFont="1" applyFill="1" applyBorder="1" applyAlignment="1" applyProtection="1">
      <alignment horizontal="justify" vertical="center" wrapText="1"/>
      <protection locked="0"/>
    </xf>
    <xf numFmtId="0" fontId="2" fillId="6" borderId="13" xfId="0" applyFont="1" applyFill="1" applyBorder="1" applyAlignment="1" applyProtection="1">
      <alignment horizontal="center" vertical="center" wrapText="1"/>
      <protection locked="0"/>
    </xf>
    <xf numFmtId="0" fontId="2" fillId="6" borderId="13" xfId="0" applyFont="1" applyFill="1" applyBorder="1" applyAlignment="1" applyProtection="1">
      <alignment horizontal="left" vertical="center" wrapText="1"/>
      <protection locked="0"/>
    </xf>
    <xf numFmtId="10" fontId="2" fillId="6" borderId="1" xfId="0" applyNumberFormat="1" applyFont="1" applyFill="1" applyBorder="1" applyAlignment="1" applyProtection="1">
      <alignment horizontal="right" vertical="center" wrapText="1"/>
    </xf>
    <xf numFmtId="3" fontId="2" fillId="7" borderId="1" xfId="0" applyNumberFormat="1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left" vertical="center" wrapText="1"/>
    </xf>
    <xf numFmtId="3" fontId="2" fillId="7" borderId="1" xfId="0" applyNumberFormat="1" applyFont="1" applyFill="1" applyBorder="1" applyAlignment="1">
      <alignment horizontal="right" vertical="center" wrapText="1"/>
    </xf>
    <xf numFmtId="10" fontId="2" fillId="7" borderId="1" xfId="0" applyNumberFormat="1" applyFont="1" applyFill="1" applyBorder="1" applyAlignment="1">
      <alignment horizontal="right" vertical="center" wrapText="1"/>
    </xf>
    <xf numFmtId="3" fontId="1" fillId="6" borderId="18" xfId="0" applyNumberFormat="1" applyFont="1" applyFill="1" applyBorder="1" applyAlignment="1">
      <alignment horizontal="right" vertical="center" wrapText="1"/>
    </xf>
    <xf numFmtId="10" fontId="1" fillId="6" borderId="18" xfId="0" applyNumberFormat="1" applyFont="1" applyFill="1" applyBorder="1" applyAlignment="1">
      <alignment horizontal="right" vertical="center" wrapText="1"/>
    </xf>
    <xf numFmtId="10" fontId="1" fillId="6" borderId="19" xfId="0" applyNumberFormat="1" applyFont="1" applyFill="1" applyBorder="1" applyAlignment="1">
      <alignment horizontal="right" vertical="center" wrapText="1"/>
    </xf>
    <xf numFmtId="0" fontId="2" fillId="6" borderId="13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vertical="center" wrapText="1"/>
      <protection locked="0"/>
    </xf>
    <xf numFmtId="0" fontId="2" fillId="6" borderId="2" xfId="0" applyFont="1" applyFill="1" applyBorder="1" applyAlignment="1">
      <alignment horizontal="left" vertical="center" wrapText="1"/>
    </xf>
    <xf numFmtId="3" fontId="2" fillId="6" borderId="1" xfId="0" applyNumberFormat="1" applyFont="1" applyFill="1" applyBorder="1" applyAlignment="1">
      <alignment horizontal="right" vertical="center" wrapText="1"/>
    </xf>
    <xf numFmtId="10" fontId="2" fillId="6" borderId="1" xfId="0" applyNumberFormat="1" applyFont="1" applyFill="1" applyBorder="1" applyAlignment="1">
      <alignment horizontal="right" vertical="center" wrapText="1"/>
    </xf>
    <xf numFmtId="0" fontId="2" fillId="8" borderId="0" xfId="0" applyFont="1" applyFill="1" applyAlignment="1">
      <alignment horizontal="justify" vertical="center" wrapText="1"/>
    </xf>
    <xf numFmtId="0" fontId="1" fillId="8" borderId="0" xfId="0" applyFont="1" applyFill="1" applyAlignment="1">
      <alignment horizontal="justify" vertical="center" wrapText="1"/>
    </xf>
    <xf numFmtId="0" fontId="1" fillId="8" borderId="0" xfId="0" applyFont="1" applyFill="1" applyAlignment="1">
      <alignment horizontal="center" vertical="center" wrapText="1"/>
    </xf>
    <xf numFmtId="3" fontId="2" fillId="6" borderId="2" xfId="0" applyNumberFormat="1" applyFont="1" applyFill="1" applyBorder="1" applyAlignment="1">
      <alignment vertical="center" wrapText="1"/>
    </xf>
    <xf numFmtId="3" fontId="2" fillId="6" borderId="13" xfId="0" applyNumberFormat="1" applyFont="1" applyFill="1" applyBorder="1" applyAlignment="1">
      <alignment vertical="center" wrapText="1"/>
    </xf>
    <xf numFmtId="3" fontId="2" fillId="6" borderId="9" xfId="0" applyNumberFormat="1" applyFont="1" applyFill="1" applyBorder="1" applyAlignment="1">
      <alignment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3" fontId="2" fillId="7" borderId="1" xfId="0" applyNumberFormat="1" applyFont="1" applyFill="1" applyBorder="1" applyAlignment="1">
      <alignment horizontal="center"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10" fontId="1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13" xfId="0" applyFont="1" applyFill="1" applyBorder="1" applyAlignment="1" applyProtection="1">
      <alignment horizontal="left" vertical="center" wrapText="1"/>
      <protection locked="0"/>
    </xf>
    <xf numFmtId="0" fontId="2" fillId="0" borderId="9" xfId="0" applyFont="1" applyFill="1" applyBorder="1" applyAlignment="1" applyProtection="1">
      <alignment horizontal="left" vertical="center" wrapText="1"/>
      <protection locked="0"/>
    </xf>
    <xf numFmtId="0" fontId="2" fillId="7" borderId="2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9" xfId="0" applyFont="1" applyFill="1" applyBorder="1" applyAlignment="1" applyProtection="1">
      <alignment horizontal="justify" vertical="center" wrapText="1"/>
      <protection locked="0"/>
    </xf>
    <xf numFmtId="0" fontId="2" fillId="6" borderId="2" xfId="0" applyFont="1" applyFill="1" applyBorder="1" applyAlignment="1" applyProtection="1">
      <alignment horizontal="justify" vertical="center" wrapText="1"/>
    </xf>
    <xf numFmtId="0" fontId="2" fillId="6" borderId="13" xfId="0" applyFont="1" applyFill="1" applyBorder="1" applyAlignment="1" applyProtection="1">
      <alignment horizontal="justify" vertical="center" wrapText="1"/>
    </xf>
    <xf numFmtId="0" fontId="2" fillId="6" borderId="9" xfId="0" applyFont="1" applyFill="1" applyBorder="1" applyAlignment="1" applyProtection="1">
      <alignment horizontal="justify" vertical="center" wrapText="1"/>
    </xf>
    <xf numFmtId="0" fontId="2" fillId="0" borderId="2" xfId="0" applyFont="1" applyFill="1" applyBorder="1" applyAlignment="1" applyProtection="1">
      <alignment horizontal="justify" vertical="center" wrapText="1"/>
      <protection locked="0"/>
    </xf>
    <xf numFmtId="0" fontId="2" fillId="0" borderId="13" xfId="0" applyFont="1" applyFill="1" applyBorder="1" applyAlignment="1" applyProtection="1">
      <alignment horizontal="justify" vertical="center" wrapText="1"/>
      <protection locked="0"/>
    </xf>
    <xf numFmtId="0" fontId="2" fillId="0" borderId="9" xfId="0" applyFont="1" applyFill="1" applyBorder="1" applyAlignment="1" applyProtection="1">
      <alignment horizontal="justify" vertical="center" wrapText="1"/>
      <protection locked="0"/>
    </xf>
    <xf numFmtId="0" fontId="2" fillId="0" borderId="14" xfId="0" applyFont="1" applyFill="1" applyBorder="1" applyAlignment="1" applyProtection="1">
      <alignment horizontal="justify" vertical="center" wrapText="1"/>
      <protection locked="0"/>
    </xf>
    <xf numFmtId="0" fontId="2" fillId="0" borderId="1" xfId="0" applyFont="1" applyFill="1" applyBorder="1" applyAlignment="1" applyProtection="1">
      <alignment horizontal="justify" vertical="center" wrapText="1"/>
      <protection locked="0"/>
    </xf>
    <xf numFmtId="0" fontId="2" fillId="0" borderId="15" xfId="0" applyFont="1" applyFill="1" applyBorder="1" applyAlignment="1" applyProtection="1">
      <alignment horizontal="left" vertical="center" wrapText="1"/>
      <protection locked="0"/>
    </xf>
    <xf numFmtId="0" fontId="2" fillId="0" borderId="14" xfId="0" applyFont="1" applyFill="1" applyBorder="1" applyAlignment="1" applyProtection="1">
      <alignment horizontal="left" vertical="center" wrapText="1"/>
      <protection locked="0"/>
    </xf>
    <xf numFmtId="0" fontId="2" fillId="0" borderId="16" xfId="0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center" vertical="center" wrapText="1"/>
    </xf>
    <xf numFmtId="10" fontId="2" fillId="7" borderId="12" xfId="0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3" fontId="2" fillId="6" borderId="12" xfId="0" applyNumberFormat="1" applyFont="1" applyFill="1" applyBorder="1" applyAlignment="1">
      <alignment horizontal="center" vertical="center" wrapText="1"/>
    </xf>
    <xf numFmtId="3" fontId="2" fillId="6" borderId="4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 applyProtection="1">
      <alignment vertical="center" wrapText="1"/>
    </xf>
    <xf numFmtId="3" fontId="1" fillId="0" borderId="4" xfId="0" applyNumberFormat="1" applyFont="1" applyFill="1" applyBorder="1" applyAlignment="1" applyProtection="1">
      <alignment vertical="center" wrapText="1"/>
    </xf>
    <xf numFmtId="3" fontId="2" fillId="7" borderId="17" xfId="0" applyNumberFormat="1" applyFont="1" applyFill="1" applyBorder="1" applyAlignment="1">
      <alignment horizontal="center" vertical="center" wrapText="1"/>
    </xf>
    <xf numFmtId="3" fontId="2" fillId="7" borderId="18" xfId="0" applyNumberFormat="1" applyFont="1" applyFill="1" applyBorder="1" applyAlignment="1">
      <alignment horizontal="center" vertical="center" wrapText="1"/>
    </xf>
    <xf numFmtId="3" fontId="2" fillId="7" borderId="19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 applyProtection="1">
      <alignment horizontal="center" vertical="center" wrapText="1"/>
      <protection locked="0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horizontal="center" vertical="center" wrapText="1"/>
    </xf>
    <xf numFmtId="16" fontId="2" fillId="6" borderId="1" xfId="0" applyNumberFormat="1" applyFont="1" applyFill="1" applyBorder="1" applyAlignment="1" applyProtection="1">
      <alignment horizontal="left" vertical="center" wrapText="1"/>
      <protection locked="0"/>
    </xf>
    <xf numFmtId="0" fontId="2" fillId="6" borderId="1" xfId="0" quotePrefix="1" applyFont="1" applyFill="1" applyBorder="1" applyAlignment="1" applyProtection="1">
      <alignment horizontal="left" vertical="center" wrapText="1"/>
      <protection locked="0"/>
    </xf>
    <xf numFmtId="0" fontId="2" fillId="6" borderId="2" xfId="0" quotePrefix="1" applyFont="1" applyFill="1" applyBorder="1" applyAlignment="1" applyProtection="1">
      <alignment horizontal="left" vertical="center" wrapText="1"/>
      <protection locked="0"/>
    </xf>
    <xf numFmtId="3" fontId="2" fillId="7" borderId="12" xfId="0" applyNumberFormat="1" applyFont="1" applyFill="1" applyBorder="1" applyAlignment="1">
      <alignment horizontal="center" vertical="center" wrapText="1"/>
    </xf>
    <xf numFmtId="3" fontId="2" fillId="7" borderId="4" xfId="0" applyNumberFormat="1" applyFont="1" applyFill="1" applyBorder="1" applyAlignment="1">
      <alignment horizontal="center" vertical="center" wrapText="1"/>
    </xf>
    <xf numFmtId="3" fontId="2" fillId="7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" fontId="2" fillId="6" borderId="2" xfId="0" quotePrefix="1" applyNumberFormat="1" applyFont="1" applyFill="1" applyBorder="1" applyAlignment="1">
      <alignment horizontal="left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4" borderId="2" xfId="0" applyFont="1" applyFill="1" applyBorder="1" applyAlignment="1" applyProtection="1">
      <alignment horizontal="justify" vertical="center" wrapText="1"/>
      <protection locked="0"/>
    </xf>
    <xf numFmtId="0" fontId="2" fillId="4" borderId="14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9" xfId="0" applyFont="1" applyFill="1" applyBorder="1" applyAlignment="1" applyProtection="1">
      <alignment horizontal="justify" vertical="center" wrapText="1"/>
      <protection locked="0"/>
    </xf>
    <xf numFmtId="0" fontId="2" fillId="4" borderId="2" xfId="0" applyFont="1" applyFill="1" applyBorder="1" applyAlignment="1">
      <alignment horizontal="left" vertical="center" wrapText="1"/>
    </xf>
    <xf numFmtId="0" fontId="2" fillId="4" borderId="13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left" vertical="center" wrapText="1"/>
      <protection locked="0"/>
    </xf>
    <xf numFmtId="0" fontId="2" fillId="4" borderId="1" xfId="0" applyFont="1" applyFill="1" applyBorder="1" applyAlignment="1" applyProtection="1">
      <alignment horizontal="justify" vertical="center" wrapText="1"/>
      <protection locked="0"/>
    </xf>
    <xf numFmtId="0" fontId="2" fillId="4" borderId="15" xfId="0" applyFont="1" applyFill="1" applyBorder="1" applyAlignment="1" applyProtection="1">
      <alignment horizontal="left" vertical="center" wrapText="1"/>
      <protection locked="0"/>
    </xf>
    <xf numFmtId="0" fontId="2" fillId="4" borderId="14" xfId="0" applyFont="1" applyFill="1" applyBorder="1" applyAlignment="1" applyProtection="1">
      <alignment horizontal="left" vertical="center" wrapText="1"/>
      <protection locked="0"/>
    </xf>
    <xf numFmtId="0" fontId="2" fillId="4" borderId="16" xfId="0" applyFont="1" applyFill="1" applyBorder="1" applyAlignment="1" applyProtection="1">
      <alignment horizontal="left" vertical="center" wrapText="1"/>
      <protection locked="0"/>
    </xf>
    <xf numFmtId="0" fontId="2" fillId="6" borderId="2" xfId="0" applyFont="1" applyFill="1" applyBorder="1" applyAlignment="1" applyProtection="1">
      <alignment horizontal="left" vertical="center" wrapText="1"/>
      <protection locked="0"/>
    </xf>
    <xf numFmtId="0" fontId="2" fillId="6" borderId="13" xfId="0" applyFont="1" applyFill="1" applyBorder="1" applyAlignment="1" applyProtection="1">
      <alignment horizontal="left" vertical="center" wrapText="1"/>
      <protection locked="0"/>
    </xf>
    <xf numFmtId="0" fontId="2" fillId="6" borderId="9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Fill="1" applyBorder="1" applyAlignment="1" applyProtection="1">
      <alignment vertical="center"/>
    </xf>
    <xf numFmtId="3" fontId="1" fillId="0" borderId="4" xfId="0" applyNumberFormat="1" applyFont="1" applyFill="1" applyBorder="1" applyAlignment="1" applyProtection="1">
      <alignment vertical="center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 wrapText="1"/>
    </xf>
    <xf numFmtId="16" fontId="2" fillId="6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6" borderId="13" xfId="0" applyNumberFormat="1" applyFont="1" applyFill="1" applyBorder="1" applyAlignment="1" applyProtection="1">
      <alignment horizontal="left" vertical="center" wrapText="1"/>
      <protection locked="0"/>
    </xf>
    <xf numFmtId="3" fontId="1" fillId="0" borderId="20" xfId="0" applyNumberFormat="1" applyFont="1" applyFill="1" applyBorder="1" applyAlignment="1" applyProtection="1">
      <alignment vertical="center" wrapText="1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20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</xf>
    <xf numFmtId="0" fontId="2" fillId="7" borderId="14" xfId="0" applyFont="1" applyFill="1" applyBorder="1" applyAlignment="1" applyProtection="1">
      <alignment horizontal="justify" vertical="center" wrapText="1"/>
      <protection locked="0"/>
    </xf>
    <xf numFmtId="0" fontId="2" fillId="6" borderId="2" xfId="0" applyFont="1" applyFill="1" applyBorder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2" fillId="7" borderId="1" xfId="0" applyFont="1" applyFill="1" applyBorder="1" applyAlignment="1" applyProtection="1">
      <alignment horizontal="justify" vertical="center" wrapText="1"/>
      <protection locked="0"/>
    </xf>
    <xf numFmtId="0" fontId="2" fillId="6" borderId="15" xfId="0" applyFont="1" applyFill="1" applyBorder="1" applyAlignment="1" applyProtection="1">
      <alignment horizontal="left" vertical="center" wrapText="1"/>
      <protection locked="0"/>
    </xf>
    <xf numFmtId="0" fontId="2" fillId="6" borderId="14" xfId="0" applyFont="1" applyFill="1" applyBorder="1" applyAlignment="1" applyProtection="1">
      <alignment horizontal="left" vertical="center" wrapText="1"/>
      <protection locked="0"/>
    </xf>
    <xf numFmtId="0" fontId="2" fillId="6" borderId="16" xfId="0" applyFont="1" applyFill="1" applyBorder="1" applyAlignment="1" applyProtection="1">
      <alignment horizontal="left" vertical="center" wrapText="1"/>
      <protection locked="0"/>
    </xf>
    <xf numFmtId="3" fontId="1" fillId="0" borderId="20" xfId="0" applyNumberFormat="1" applyFont="1" applyFill="1" applyBorder="1" applyAlignment="1" applyProtection="1">
      <alignment vertical="center"/>
    </xf>
    <xf numFmtId="0" fontId="1" fillId="0" borderId="4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170" fontId="1" fillId="0" borderId="1" xfId="2" applyNumberFormat="1" applyFont="1" applyBorder="1" applyAlignment="1">
      <alignment horizontal="right" vertical="center" wrapText="1"/>
    </xf>
  </cellXfs>
  <cellStyles count="3">
    <cellStyle name="Millares" xfId="2" builtinId="3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A139" sqref="A139:I139"/>
      <selection pane="topRight" activeCell="A139" sqref="A139:I139"/>
      <selection pane="bottomLeft" activeCell="A139" sqref="A139:I139"/>
      <selection pane="bottomRight" activeCell="C189" sqref="C189"/>
    </sheetView>
  </sheetViews>
  <sheetFormatPr baseColWidth="10" defaultRowHeight="12.75" outlineLevelRow="1" outlineLevelCol="1" x14ac:dyDescent="0.25"/>
  <cols>
    <col min="1" max="1" width="3.5703125" style="112" customWidth="1"/>
    <col min="2" max="2" width="13.28515625" style="112" hidden="1" customWidth="1"/>
    <col min="3" max="3" width="11.85546875" style="112" customWidth="1"/>
    <col min="4" max="4" width="10.42578125" style="112" bestFit="1" customWidth="1"/>
    <col min="5" max="5" width="29.140625" style="45" customWidth="1"/>
    <col min="6" max="6" width="26.42578125" style="45" customWidth="1"/>
    <col min="7" max="7" width="11.140625" style="112" customWidth="1"/>
    <col min="8" max="9" width="9.85546875" style="112" hidden="1" customWidth="1"/>
    <col min="10" max="10" width="12.85546875" style="110" customWidth="1"/>
    <col min="11" max="11" width="12.7109375" style="150" customWidth="1"/>
    <col min="12" max="12" width="14.85546875" style="45" customWidth="1"/>
    <col min="13" max="13" width="10.42578125" style="112" hidden="1" customWidth="1"/>
    <col min="14" max="14" width="9.140625" style="112" hidden="1" customWidth="1"/>
    <col min="15" max="15" width="13" style="112" hidden="1" customWidth="1"/>
    <col min="16" max="16" width="10.5703125" style="112" hidden="1" customWidth="1"/>
    <col min="17" max="17" width="13.85546875" style="151" hidden="1" customWidth="1"/>
    <col min="18" max="18" width="12.85546875" style="110" hidden="1" customWidth="1" outlineLevel="1"/>
    <col min="19" max="20" width="12" style="110" hidden="1" customWidth="1" outlineLevel="1"/>
    <col min="21" max="21" width="12" style="110" customWidth="1" collapsed="1"/>
    <col min="22" max="22" width="8.140625" style="110" customWidth="1" outlineLevel="1"/>
    <col min="23" max="23" width="8.28515625" style="110" bestFit="1" customWidth="1" outlineLevel="1"/>
    <col min="24" max="24" width="12.140625" style="110" customWidth="1" outlineLevel="1"/>
    <col min="25" max="25" width="12.140625" style="110" customWidth="1"/>
    <col min="26" max="28" width="12.140625" style="110" hidden="1" customWidth="1" outlineLevel="1"/>
    <col min="29" max="29" width="12.140625" style="110" hidden="1" customWidth="1" collapsed="1"/>
    <col min="30" max="32" width="12.140625" style="110" hidden="1" customWidth="1" outlineLevel="1"/>
    <col min="33" max="33" width="12.140625" style="110" hidden="1" customWidth="1" collapsed="1"/>
    <col min="34" max="34" width="12" style="110" customWidth="1"/>
    <col min="35" max="35" width="10.28515625" style="111" bestFit="1" customWidth="1"/>
    <col min="36" max="36" width="11.140625" style="111" customWidth="1"/>
    <col min="37" max="16384" width="11.42578125" style="45"/>
  </cols>
  <sheetData>
    <row r="1" spans="1:44" s="109" customFormat="1" ht="16.5" customHeight="1" x14ac:dyDescent="0.25">
      <c r="A1" s="229" t="s">
        <v>157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</row>
    <row r="2" spans="1:44" s="109" customFormat="1" ht="16.5" customHeight="1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</row>
    <row r="3" spans="1:44" s="109" customFormat="1" ht="16.5" customHeight="1" x14ac:dyDescent="0.25">
      <c r="A3" s="231" t="s">
        <v>180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</row>
    <row r="4" spans="1:44" s="109" customFormat="1" ht="16.5" customHeight="1" x14ac:dyDescent="0.25">
      <c r="A4" s="232" t="s">
        <v>1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</row>
    <row r="5" spans="1:44" ht="17.25" customHeight="1" x14ac:dyDescent="0.25">
      <c r="A5" s="233" t="s">
        <v>80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112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3" t="s">
        <v>15</v>
      </c>
      <c r="W6" s="223"/>
      <c r="X6" s="223"/>
      <c r="Y6" s="221" t="s">
        <v>17</v>
      </c>
      <c r="Z6" s="223" t="s">
        <v>15</v>
      </c>
      <c r="AA6" s="223"/>
      <c r="AB6" s="223"/>
      <c r="AC6" s="221" t="s">
        <v>18</v>
      </c>
      <c r="AD6" s="223" t="s">
        <v>15</v>
      </c>
      <c r="AE6" s="223"/>
      <c r="AF6" s="223"/>
      <c r="AG6" s="221" t="s">
        <v>19</v>
      </c>
      <c r="AH6" s="221" t="s">
        <v>20</v>
      </c>
      <c r="AI6" s="217" t="s">
        <v>21</v>
      </c>
      <c r="AJ6" s="217"/>
      <c r="AK6" s="109"/>
      <c r="AL6" s="109"/>
      <c r="AM6" s="109"/>
      <c r="AN6" s="109"/>
      <c r="AO6" s="109"/>
      <c r="AP6" s="109"/>
      <c r="AQ6" s="109"/>
      <c r="AR6" s="109"/>
    </row>
    <row r="7" spans="1:44" s="112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55" t="s">
        <v>25</v>
      </c>
      <c r="N7" s="155" t="s">
        <v>26</v>
      </c>
      <c r="O7" s="155" t="s">
        <v>27</v>
      </c>
      <c r="P7" s="216"/>
      <c r="Q7" s="219"/>
      <c r="R7" s="156" t="s">
        <v>28</v>
      </c>
      <c r="S7" s="156" t="s">
        <v>29</v>
      </c>
      <c r="T7" s="156" t="s">
        <v>30</v>
      </c>
      <c r="U7" s="222"/>
      <c r="V7" s="113" t="s">
        <v>31</v>
      </c>
      <c r="W7" s="113" t="s">
        <v>32</v>
      </c>
      <c r="X7" s="113" t="s">
        <v>33</v>
      </c>
      <c r="Y7" s="222"/>
      <c r="Z7" s="113" t="s">
        <v>34</v>
      </c>
      <c r="AA7" s="113" t="s">
        <v>35</v>
      </c>
      <c r="AB7" s="113" t="s">
        <v>36</v>
      </c>
      <c r="AC7" s="222"/>
      <c r="AD7" s="113" t="s">
        <v>37</v>
      </c>
      <c r="AE7" s="113" t="s">
        <v>38</v>
      </c>
      <c r="AF7" s="113" t="s">
        <v>39</v>
      </c>
      <c r="AG7" s="222"/>
      <c r="AH7" s="222"/>
      <c r="AI7" s="158" t="s">
        <v>40</v>
      </c>
      <c r="AJ7" s="158" t="s">
        <v>41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hidden="1" customHeight="1" x14ac:dyDescent="0.25">
      <c r="A8" s="213" t="s">
        <v>42</v>
      </c>
      <c r="B8" s="214"/>
      <c r="C8" s="214"/>
      <c r="D8" s="214"/>
      <c r="E8" s="215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114"/>
      <c r="D9" s="115"/>
      <c r="E9" s="116"/>
      <c r="F9" s="116"/>
      <c r="G9" s="116"/>
      <c r="H9" s="115"/>
      <c r="I9" s="115"/>
      <c r="J9" s="77"/>
      <c r="K9" s="117"/>
      <c r="L9" s="116"/>
      <c r="M9" s="31"/>
      <c r="N9" s="31"/>
      <c r="O9" s="31"/>
      <c r="P9" s="116"/>
      <c r="Q9" s="116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ht="12.75" hidden="1" customHeight="1" outlineLevel="1" x14ac:dyDescent="0.25">
      <c r="A10" s="25">
        <v>2</v>
      </c>
      <c r="B10" s="26"/>
      <c r="C10" s="118"/>
      <c r="D10" s="119"/>
      <c r="E10" s="120"/>
      <c r="F10" s="116"/>
      <c r="G10" s="116"/>
      <c r="H10" s="115"/>
      <c r="I10" s="115"/>
      <c r="J10" s="77"/>
      <c r="K10" s="121"/>
      <c r="L10" s="120"/>
      <c r="M10" s="31"/>
      <c r="N10" s="31"/>
      <c r="O10" s="31"/>
      <c r="P10" s="120"/>
      <c r="Q10" s="120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ht="12.75" hidden="1" customHeight="1" outlineLevel="1" x14ac:dyDescent="0.25">
      <c r="A11" s="25">
        <v>3</v>
      </c>
      <c r="B11" s="26"/>
      <c r="C11" s="118"/>
      <c r="D11" s="119"/>
      <c r="E11" s="120"/>
      <c r="F11" s="120"/>
      <c r="G11" s="120"/>
      <c r="H11" s="119"/>
      <c r="I11" s="119"/>
      <c r="J11" s="77"/>
      <c r="K11" s="121"/>
      <c r="L11" s="120"/>
      <c r="M11" s="31"/>
      <c r="N11" s="31"/>
      <c r="O11" s="31"/>
      <c r="P11" s="120"/>
      <c r="Q11" s="120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118"/>
      <c r="D12" s="119"/>
      <c r="E12" s="120"/>
      <c r="F12" s="120"/>
      <c r="G12" s="120"/>
      <c r="H12" s="119"/>
      <c r="I12" s="119"/>
      <c r="J12" s="77"/>
      <c r="K12" s="121"/>
      <c r="L12" s="120"/>
      <c r="M12" s="31"/>
      <c r="N12" s="31"/>
      <c r="O12" s="31"/>
      <c r="P12" s="120"/>
      <c r="Q12" s="120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09"/>
      <c r="AL12" s="109"/>
      <c r="AM12" s="109"/>
      <c r="AN12" s="109"/>
      <c r="AO12" s="109"/>
      <c r="AP12" s="109"/>
      <c r="AQ12" s="109"/>
      <c r="AR12" s="109"/>
    </row>
    <row r="13" spans="1:44" ht="12.75" hidden="1" customHeight="1" outlineLevel="1" x14ac:dyDescent="0.25">
      <c r="A13" s="25">
        <v>5</v>
      </c>
      <c r="B13" s="26"/>
      <c r="C13" s="118"/>
      <c r="D13" s="119"/>
      <c r="E13" s="120"/>
      <c r="F13" s="120"/>
      <c r="G13" s="120"/>
      <c r="H13" s="119"/>
      <c r="I13" s="119"/>
      <c r="J13" s="77"/>
      <c r="K13" s="121"/>
      <c r="L13" s="120"/>
      <c r="M13" s="31"/>
      <c r="N13" s="31"/>
      <c r="O13" s="31"/>
      <c r="P13" s="120"/>
      <c r="Q13" s="120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hidden="1" customHeight="1" outlineLevel="1" x14ac:dyDescent="0.25">
      <c r="A14" s="25">
        <v>6</v>
      </c>
      <c r="B14" s="26"/>
      <c r="C14" s="118"/>
      <c r="D14" s="119"/>
      <c r="E14" s="120"/>
      <c r="F14" s="120"/>
      <c r="G14" s="120"/>
      <c r="H14" s="119"/>
      <c r="I14" s="119"/>
      <c r="J14" s="77"/>
      <c r="K14" s="121"/>
      <c r="L14" s="120"/>
      <c r="M14" s="31"/>
      <c r="N14" s="31"/>
      <c r="O14" s="31"/>
      <c r="P14" s="120"/>
      <c r="Q14" s="120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118"/>
      <c r="D15" s="119"/>
      <c r="E15" s="120"/>
      <c r="F15" s="120"/>
      <c r="G15" s="120"/>
      <c r="H15" s="119"/>
      <c r="I15" s="119"/>
      <c r="J15" s="77"/>
      <c r="K15" s="121"/>
      <c r="L15" s="120"/>
      <c r="M15" s="31"/>
      <c r="N15" s="31"/>
      <c r="O15" s="31"/>
      <c r="P15" s="120"/>
      <c r="Q15" s="120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ht="12.75" hidden="1" customHeight="1" outlineLevel="1" x14ac:dyDescent="0.25">
      <c r="A16" s="25">
        <v>8</v>
      </c>
      <c r="B16" s="26"/>
      <c r="C16" s="118"/>
      <c r="D16" s="119"/>
      <c r="E16" s="120"/>
      <c r="F16" s="120"/>
      <c r="G16" s="120"/>
      <c r="H16" s="119"/>
      <c r="I16" s="119"/>
      <c r="J16" s="77"/>
      <c r="K16" s="121"/>
      <c r="L16" s="120"/>
      <c r="M16" s="31"/>
      <c r="N16" s="31"/>
      <c r="O16" s="31"/>
      <c r="P16" s="120"/>
      <c r="Q16" s="120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ht="12.75" hidden="1" customHeight="1" outlineLevel="1" x14ac:dyDescent="0.25">
      <c r="A17" s="25">
        <v>9</v>
      </c>
      <c r="B17" s="26"/>
      <c r="C17" s="118"/>
      <c r="D17" s="119"/>
      <c r="E17" s="120"/>
      <c r="F17" s="120"/>
      <c r="G17" s="120"/>
      <c r="H17" s="119"/>
      <c r="I17" s="119"/>
      <c r="J17" s="77"/>
      <c r="K17" s="121"/>
      <c r="L17" s="120"/>
      <c r="M17" s="31"/>
      <c r="N17" s="31"/>
      <c r="O17" s="31"/>
      <c r="P17" s="120"/>
      <c r="Q17" s="120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118"/>
      <c r="D18" s="119"/>
      <c r="E18" s="120"/>
      <c r="F18" s="120"/>
      <c r="G18" s="120"/>
      <c r="H18" s="119"/>
      <c r="I18" s="119"/>
      <c r="J18" s="77"/>
      <c r="K18" s="122"/>
      <c r="L18" s="120"/>
      <c r="M18" s="31"/>
      <c r="N18" s="31"/>
      <c r="O18" s="31"/>
      <c r="P18" s="120"/>
      <c r="Q18" s="120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ht="12.75" hidden="1" customHeight="1" collapsed="1" x14ac:dyDescent="0.25">
      <c r="A19" s="205" t="s">
        <v>43</v>
      </c>
      <c r="B19" s="208"/>
      <c r="C19" s="206"/>
      <c r="D19" s="206"/>
      <c r="E19" s="206"/>
      <c r="F19" s="206"/>
      <c r="G19" s="206"/>
      <c r="H19" s="206"/>
      <c r="I19" s="207"/>
      <c r="J19" s="20">
        <f>SUM(J9:J18)</f>
        <v>0</v>
      </c>
      <c r="K19" s="20">
        <f>SUM(K9:K18)</f>
        <v>0</v>
      </c>
      <c r="L19" s="123"/>
      <c r="M19" s="20">
        <f>SUM(M9:M18)</f>
        <v>0</v>
      </c>
      <c r="N19" s="20">
        <f>SUM(N9:N18)</f>
        <v>0</v>
      </c>
      <c r="O19" s="20">
        <f>SUM(O9:O18)</f>
        <v>0</v>
      </c>
      <c r="P19" s="124"/>
      <c r="Q19" s="125"/>
      <c r="R19" s="20">
        <f t="shared" ref="R19:AH19" si="7">SUM(R9:R18)</f>
        <v>0</v>
      </c>
      <c r="S19" s="20">
        <f t="shared" si="7"/>
        <v>0</v>
      </c>
      <c r="T19" s="20">
        <f t="shared" si="7"/>
        <v>0</v>
      </c>
      <c r="U19" s="20">
        <f>SUM(U9:U18)</f>
        <v>0</v>
      </c>
      <c r="V19" s="20">
        <f t="shared" si="7"/>
        <v>0</v>
      </c>
      <c r="W19" s="20">
        <f t="shared" si="7"/>
        <v>0</v>
      </c>
      <c r="X19" s="20">
        <f t="shared" si="7"/>
        <v>0</v>
      </c>
      <c r="Y19" s="20">
        <f t="shared" si="7"/>
        <v>0</v>
      </c>
      <c r="Z19" s="20">
        <f t="shared" si="7"/>
        <v>0</v>
      </c>
      <c r="AA19" s="20">
        <f t="shared" si="7"/>
        <v>0</v>
      </c>
      <c r="AB19" s="20">
        <f t="shared" si="7"/>
        <v>0</v>
      </c>
      <c r="AC19" s="20">
        <f t="shared" si="7"/>
        <v>0</v>
      </c>
      <c r="AD19" s="20">
        <f t="shared" si="7"/>
        <v>0</v>
      </c>
      <c r="AE19" s="20">
        <f t="shared" si="7"/>
        <v>0</v>
      </c>
      <c r="AF19" s="20">
        <f t="shared" si="7"/>
        <v>0</v>
      </c>
      <c r="AG19" s="20">
        <f t="shared" si="7"/>
        <v>0</v>
      </c>
      <c r="AH19" s="20">
        <f t="shared" si="7"/>
        <v>0</v>
      </c>
      <c r="AI19" s="126">
        <f>IF(ISERROR(AH19/J19),0,AH19/J19)</f>
        <v>0</v>
      </c>
      <c r="AJ19" s="126">
        <f>IF(ISERROR(AH19/$AH$191),0,AH19/$AH$191)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hidden="1" customHeight="1" x14ac:dyDescent="0.25">
      <c r="A20" s="196" t="s">
        <v>44</v>
      </c>
      <c r="B20" s="197"/>
      <c r="C20" s="197"/>
      <c r="D20" s="197"/>
      <c r="E20" s="198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114"/>
      <c r="D21" s="115"/>
      <c r="E21" s="116"/>
      <c r="F21" s="116"/>
      <c r="G21" s="116"/>
      <c r="H21" s="115"/>
      <c r="I21" s="115"/>
      <c r="J21" s="78"/>
      <c r="K21" s="117"/>
      <c r="L21" s="116"/>
      <c r="M21" s="31"/>
      <c r="N21" s="31"/>
      <c r="O21" s="31"/>
      <c r="P21" s="116"/>
      <c r="Q21" s="116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ht="12.75" hidden="1" customHeight="1" outlineLevel="1" x14ac:dyDescent="0.25">
      <c r="A22" s="25">
        <v>2</v>
      </c>
      <c r="B22" s="26"/>
      <c r="C22" s="118"/>
      <c r="D22" s="119"/>
      <c r="E22" s="120"/>
      <c r="F22" s="120"/>
      <c r="G22" s="120"/>
      <c r="H22" s="119"/>
      <c r="I22" s="119"/>
      <c r="J22" s="78"/>
      <c r="K22" s="121"/>
      <c r="L22" s="120"/>
      <c r="M22" s="31"/>
      <c r="N22" s="31"/>
      <c r="O22" s="31"/>
      <c r="P22" s="120"/>
      <c r="Q22" s="120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ht="12.75" hidden="1" customHeight="1" outlineLevel="1" x14ac:dyDescent="0.25">
      <c r="A23" s="25">
        <v>3</v>
      </c>
      <c r="B23" s="26"/>
      <c r="C23" s="118"/>
      <c r="D23" s="119"/>
      <c r="E23" s="120"/>
      <c r="F23" s="120"/>
      <c r="G23" s="120"/>
      <c r="H23" s="119"/>
      <c r="I23" s="119"/>
      <c r="J23" s="78"/>
      <c r="K23" s="121"/>
      <c r="L23" s="120"/>
      <c r="M23" s="31"/>
      <c r="N23" s="31"/>
      <c r="O23" s="31"/>
      <c r="P23" s="120"/>
      <c r="Q23" s="120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118"/>
      <c r="D24" s="119"/>
      <c r="E24" s="120"/>
      <c r="F24" s="120"/>
      <c r="G24" s="120"/>
      <c r="H24" s="119"/>
      <c r="I24" s="119"/>
      <c r="J24" s="78"/>
      <c r="K24" s="121"/>
      <c r="L24" s="120"/>
      <c r="M24" s="31"/>
      <c r="N24" s="31"/>
      <c r="O24" s="31"/>
      <c r="P24" s="120"/>
      <c r="Q24" s="120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ht="12.75" hidden="1" customHeight="1" outlineLevel="1" x14ac:dyDescent="0.25">
      <c r="A25" s="25">
        <v>5</v>
      </c>
      <c r="B25" s="26"/>
      <c r="C25" s="118"/>
      <c r="D25" s="119"/>
      <c r="E25" s="120"/>
      <c r="F25" s="120"/>
      <c r="G25" s="120"/>
      <c r="H25" s="119"/>
      <c r="I25" s="119"/>
      <c r="J25" s="78"/>
      <c r="K25" s="121"/>
      <c r="L25" s="120"/>
      <c r="M25" s="31"/>
      <c r="N25" s="31"/>
      <c r="O25" s="31"/>
      <c r="P25" s="120"/>
      <c r="Q25" s="120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hidden="1" customHeight="1" outlineLevel="1" x14ac:dyDescent="0.25">
      <c r="A26" s="25">
        <v>6</v>
      </c>
      <c r="B26" s="26"/>
      <c r="C26" s="118"/>
      <c r="D26" s="119"/>
      <c r="E26" s="120"/>
      <c r="F26" s="120"/>
      <c r="G26" s="120"/>
      <c r="H26" s="119"/>
      <c r="I26" s="119"/>
      <c r="J26" s="78"/>
      <c r="K26" s="121"/>
      <c r="L26" s="120"/>
      <c r="M26" s="31"/>
      <c r="N26" s="31"/>
      <c r="O26" s="31"/>
      <c r="P26" s="120"/>
      <c r="Q26" s="120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118"/>
      <c r="D27" s="119"/>
      <c r="E27" s="120"/>
      <c r="F27" s="120"/>
      <c r="G27" s="120"/>
      <c r="H27" s="119"/>
      <c r="I27" s="119"/>
      <c r="J27" s="78"/>
      <c r="K27" s="121"/>
      <c r="L27" s="120"/>
      <c r="M27" s="31"/>
      <c r="N27" s="31"/>
      <c r="O27" s="31"/>
      <c r="P27" s="120"/>
      <c r="Q27" s="120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ht="12.75" hidden="1" customHeight="1" outlineLevel="1" x14ac:dyDescent="0.25">
      <c r="A28" s="25">
        <v>8</v>
      </c>
      <c r="B28" s="26"/>
      <c r="C28" s="118"/>
      <c r="D28" s="119"/>
      <c r="E28" s="120"/>
      <c r="F28" s="120"/>
      <c r="G28" s="120"/>
      <c r="H28" s="119"/>
      <c r="I28" s="119"/>
      <c r="J28" s="78"/>
      <c r="K28" s="121"/>
      <c r="L28" s="120"/>
      <c r="M28" s="31"/>
      <c r="N28" s="31"/>
      <c r="O28" s="31"/>
      <c r="P28" s="120"/>
      <c r="Q28" s="120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12.75" hidden="1" customHeight="1" outlineLevel="1" x14ac:dyDescent="0.25">
      <c r="A29" s="25">
        <v>9</v>
      </c>
      <c r="B29" s="26"/>
      <c r="C29" s="118"/>
      <c r="D29" s="119"/>
      <c r="E29" s="120"/>
      <c r="F29" s="120"/>
      <c r="G29" s="120"/>
      <c r="H29" s="119"/>
      <c r="I29" s="119"/>
      <c r="J29" s="78"/>
      <c r="K29" s="121"/>
      <c r="L29" s="120"/>
      <c r="M29" s="31"/>
      <c r="N29" s="31"/>
      <c r="O29" s="31"/>
      <c r="P29" s="120"/>
      <c r="Q29" s="120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118"/>
      <c r="D30" s="119"/>
      <c r="E30" s="120"/>
      <c r="F30" s="120"/>
      <c r="G30" s="120"/>
      <c r="H30" s="119"/>
      <c r="I30" s="119"/>
      <c r="J30" s="78"/>
      <c r="K30" s="122"/>
      <c r="L30" s="120"/>
      <c r="M30" s="31"/>
      <c r="N30" s="31"/>
      <c r="O30" s="31"/>
      <c r="P30" s="120"/>
      <c r="Q30" s="120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ht="12.75" hidden="1" customHeight="1" collapsed="1" x14ac:dyDescent="0.25">
      <c r="A31" s="205" t="s">
        <v>45</v>
      </c>
      <c r="B31" s="208"/>
      <c r="C31" s="206"/>
      <c r="D31" s="206"/>
      <c r="E31" s="206"/>
      <c r="F31" s="206"/>
      <c r="G31" s="206"/>
      <c r="H31" s="206"/>
      <c r="I31" s="207"/>
      <c r="J31" s="20">
        <f>SUM(J21:J30)</f>
        <v>0</v>
      </c>
      <c r="K31" s="20">
        <f>SUM(K21:K30)</f>
        <v>0</v>
      </c>
      <c r="L31" s="123"/>
      <c r="M31" s="20">
        <f>SUM(M21:M30)</f>
        <v>0</v>
      </c>
      <c r="N31" s="20">
        <f>SUM(N21:N30)</f>
        <v>0</v>
      </c>
      <c r="O31" s="20">
        <f>SUM(O21:O30)</f>
        <v>0</v>
      </c>
      <c r="P31" s="124"/>
      <c r="Q31" s="125"/>
      <c r="R31" s="20">
        <f t="shared" ref="R31:AH31" si="15">SUM(R21:R30)</f>
        <v>0</v>
      </c>
      <c r="S31" s="20">
        <f t="shared" si="15"/>
        <v>0</v>
      </c>
      <c r="T31" s="20">
        <f t="shared" si="15"/>
        <v>0</v>
      </c>
      <c r="U31" s="20">
        <f t="shared" si="15"/>
        <v>0</v>
      </c>
      <c r="V31" s="20">
        <f t="shared" si="15"/>
        <v>0</v>
      </c>
      <c r="W31" s="20">
        <f t="shared" si="15"/>
        <v>0</v>
      </c>
      <c r="X31" s="20">
        <f t="shared" si="15"/>
        <v>0</v>
      </c>
      <c r="Y31" s="20">
        <f t="shared" si="15"/>
        <v>0</v>
      </c>
      <c r="Z31" s="20">
        <f t="shared" si="15"/>
        <v>0</v>
      </c>
      <c r="AA31" s="20">
        <f t="shared" si="15"/>
        <v>0</v>
      </c>
      <c r="AB31" s="20">
        <f t="shared" si="15"/>
        <v>0</v>
      </c>
      <c r="AC31" s="20">
        <f t="shared" si="15"/>
        <v>0</v>
      </c>
      <c r="AD31" s="20">
        <f t="shared" si="15"/>
        <v>0</v>
      </c>
      <c r="AE31" s="20">
        <f t="shared" si="15"/>
        <v>0</v>
      </c>
      <c r="AF31" s="20">
        <f t="shared" si="15"/>
        <v>0</v>
      </c>
      <c r="AG31" s="20">
        <f t="shared" si="15"/>
        <v>0</v>
      </c>
      <c r="AH31" s="20">
        <f t="shared" si="15"/>
        <v>0</v>
      </c>
      <c r="AI31" s="126">
        <f>IF(ISERROR(AH31/J31),0,AH31/J31)</f>
        <v>0</v>
      </c>
      <c r="AJ31" s="126">
        <f>IF(ISERROR(AH31/$AH$191),0,AH31/$AH$191)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hidden="1" customHeight="1" x14ac:dyDescent="0.25">
      <c r="A32" s="196" t="s">
        <v>46</v>
      </c>
      <c r="B32" s="197"/>
      <c r="C32" s="197"/>
      <c r="D32" s="197"/>
      <c r="E32" s="198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114"/>
      <c r="D33" s="115"/>
      <c r="E33" s="116"/>
      <c r="F33" s="116"/>
      <c r="G33" s="116"/>
      <c r="H33" s="115"/>
      <c r="I33" s="115"/>
      <c r="J33" s="77"/>
      <c r="K33" s="117"/>
      <c r="L33" s="116"/>
      <c r="M33" s="31"/>
      <c r="N33" s="31"/>
      <c r="O33" s="31"/>
      <c r="P33" s="116"/>
      <c r="Q33" s="116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12.75" hidden="1" customHeight="1" outlineLevel="1" x14ac:dyDescent="0.25">
      <c r="A34" s="25">
        <v>2</v>
      </c>
      <c r="B34" s="26"/>
      <c r="C34" s="118"/>
      <c r="D34" s="119"/>
      <c r="E34" s="120"/>
      <c r="F34" s="120"/>
      <c r="G34" s="120"/>
      <c r="H34" s="119"/>
      <c r="I34" s="119"/>
      <c r="J34" s="77"/>
      <c r="K34" s="121"/>
      <c r="L34" s="120"/>
      <c r="M34" s="31"/>
      <c r="N34" s="31"/>
      <c r="O34" s="31"/>
      <c r="P34" s="120"/>
      <c r="Q34" s="120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12.75" hidden="1" customHeight="1" outlineLevel="1" x14ac:dyDescent="0.25">
      <c r="A35" s="25">
        <v>3</v>
      </c>
      <c r="B35" s="26"/>
      <c r="C35" s="118"/>
      <c r="D35" s="119"/>
      <c r="E35" s="120"/>
      <c r="F35" s="120"/>
      <c r="G35" s="120"/>
      <c r="H35" s="119"/>
      <c r="I35" s="119"/>
      <c r="J35" s="77"/>
      <c r="K35" s="121"/>
      <c r="L35" s="120"/>
      <c r="M35" s="31"/>
      <c r="N35" s="31"/>
      <c r="O35" s="31"/>
      <c r="P35" s="120"/>
      <c r="Q35" s="120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118"/>
      <c r="D36" s="119"/>
      <c r="E36" s="120"/>
      <c r="F36" s="120"/>
      <c r="G36" s="120"/>
      <c r="H36" s="119"/>
      <c r="I36" s="119"/>
      <c r="J36" s="77"/>
      <c r="K36" s="121"/>
      <c r="L36" s="120"/>
      <c r="M36" s="31"/>
      <c r="N36" s="31"/>
      <c r="O36" s="31"/>
      <c r="P36" s="120"/>
      <c r="Q36" s="120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ht="12.75" hidden="1" customHeight="1" outlineLevel="1" x14ac:dyDescent="0.25">
      <c r="A37" s="25">
        <v>5</v>
      </c>
      <c r="B37" s="26"/>
      <c r="C37" s="118"/>
      <c r="D37" s="119"/>
      <c r="E37" s="120"/>
      <c r="F37" s="120"/>
      <c r="G37" s="120"/>
      <c r="H37" s="119"/>
      <c r="I37" s="119"/>
      <c r="J37" s="77"/>
      <c r="K37" s="121"/>
      <c r="L37" s="120"/>
      <c r="M37" s="31"/>
      <c r="N37" s="31"/>
      <c r="O37" s="31"/>
      <c r="P37" s="120"/>
      <c r="Q37" s="120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hidden="1" customHeight="1" outlineLevel="1" x14ac:dyDescent="0.25">
      <c r="A38" s="25">
        <v>6</v>
      </c>
      <c r="B38" s="26"/>
      <c r="C38" s="118"/>
      <c r="D38" s="119"/>
      <c r="E38" s="120"/>
      <c r="F38" s="120"/>
      <c r="G38" s="120"/>
      <c r="H38" s="119"/>
      <c r="I38" s="119"/>
      <c r="J38" s="77"/>
      <c r="K38" s="121"/>
      <c r="L38" s="120"/>
      <c r="M38" s="31"/>
      <c r="N38" s="31"/>
      <c r="O38" s="31"/>
      <c r="P38" s="120"/>
      <c r="Q38" s="120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118"/>
      <c r="D39" s="119"/>
      <c r="E39" s="120"/>
      <c r="F39" s="120"/>
      <c r="G39" s="120"/>
      <c r="H39" s="119"/>
      <c r="I39" s="119"/>
      <c r="J39" s="77"/>
      <c r="K39" s="121"/>
      <c r="L39" s="120"/>
      <c r="M39" s="31"/>
      <c r="N39" s="31"/>
      <c r="O39" s="31"/>
      <c r="P39" s="120"/>
      <c r="Q39" s="120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ht="12.75" hidden="1" customHeight="1" outlineLevel="1" x14ac:dyDescent="0.25">
      <c r="A40" s="25">
        <v>8</v>
      </c>
      <c r="B40" s="26"/>
      <c r="C40" s="118"/>
      <c r="D40" s="119"/>
      <c r="E40" s="120"/>
      <c r="F40" s="120"/>
      <c r="G40" s="120"/>
      <c r="H40" s="119"/>
      <c r="I40" s="119"/>
      <c r="J40" s="77"/>
      <c r="K40" s="121"/>
      <c r="L40" s="120"/>
      <c r="M40" s="31"/>
      <c r="N40" s="31"/>
      <c r="O40" s="31"/>
      <c r="P40" s="120"/>
      <c r="Q40" s="120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hidden="1" customHeight="1" outlineLevel="1" x14ac:dyDescent="0.25">
      <c r="A41" s="25">
        <v>9</v>
      </c>
      <c r="B41" s="26"/>
      <c r="C41" s="118"/>
      <c r="D41" s="119"/>
      <c r="E41" s="120"/>
      <c r="F41" s="120"/>
      <c r="G41" s="120"/>
      <c r="H41" s="119"/>
      <c r="I41" s="119"/>
      <c r="J41" s="77"/>
      <c r="K41" s="121"/>
      <c r="L41" s="120"/>
      <c r="M41" s="31"/>
      <c r="N41" s="31"/>
      <c r="O41" s="31"/>
      <c r="P41" s="120"/>
      <c r="Q41" s="120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118"/>
      <c r="D42" s="119"/>
      <c r="E42" s="120"/>
      <c r="F42" s="120"/>
      <c r="G42" s="120"/>
      <c r="H42" s="119"/>
      <c r="I42" s="119"/>
      <c r="J42" s="77"/>
      <c r="K42" s="122"/>
      <c r="L42" s="120"/>
      <c r="M42" s="31"/>
      <c r="N42" s="31"/>
      <c r="O42" s="31"/>
      <c r="P42" s="120"/>
      <c r="Q42" s="120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ht="12.75" hidden="1" customHeight="1" collapsed="1" x14ac:dyDescent="0.25">
      <c r="A43" s="205" t="s">
        <v>47</v>
      </c>
      <c r="B43" s="208"/>
      <c r="C43" s="206"/>
      <c r="D43" s="206"/>
      <c r="E43" s="206"/>
      <c r="F43" s="206"/>
      <c r="G43" s="206"/>
      <c r="H43" s="206"/>
      <c r="I43" s="207"/>
      <c r="J43" s="20">
        <f>SUM(J33:J42)</f>
        <v>0</v>
      </c>
      <c r="K43" s="20">
        <f>SUM(K33:K42)</f>
        <v>0</v>
      </c>
      <c r="L43" s="123"/>
      <c r="M43" s="20">
        <f>SUM(M33:M42)</f>
        <v>0</v>
      </c>
      <c r="N43" s="20">
        <f>SUM(N33:N42)</f>
        <v>0</v>
      </c>
      <c r="O43" s="20">
        <f>SUM(O33:O42)</f>
        <v>0</v>
      </c>
      <c r="P43" s="124"/>
      <c r="Q43" s="125"/>
      <c r="R43" s="20">
        <f t="shared" ref="R43:AH43" si="23">SUM(R33:R42)</f>
        <v>0</v>
      </c>
      <c r="S43" s="20">
        <f t="shared" si="23"/>
        <v>0</v>
      </c>
      <c r="T43" s="20">
        <f t="shared" si="23"/>
        <v>0</v>
      </c>
      <c r="U43" s="20">
        <f t="shared" si="23"/>
        <v>0</v>
      </c>
      <c r="V43" s="20">
        <f t="shared" si="23"/>
        <v>0</v>
      </c>
      <c r="W43" s="20">
        <f t="shared" si="23"/>
        <v>0</v>
      </c>
      <c r="X43" s="20">
        <f t="shared" si="23"/>
        <v>0</v>
      </c>
      <c r="Y43" s="20">
        <f t="shared" si="23"/>
        <v>0</v>
      </c>
      <c r="Z43" s="20">
        <f t="shared" si="23"/>
        <v>0</v>
      </c>
      <c r="AA43" s="20">
        <f t="shared" si="23"/>
        <v>0</v>
      </c>
      <c r="AB43" s="20">
        <f t="shared" si="23"/>
        <v>0</v>
      </c>
      <c r="AC43" s="20">
        <f t="shared" si="23"/>
        <v>0</v>
      </c>
      <c r="AD43" s="20">
        <f t="shared" si="23"/>
        <v>0</v>
      </c>
      <c r="AE43" s="20">
        <f t="shared" si="23"/>
        <v>0</v>
      </c>
      <c r="AF43" s="20">
        <f t="shared" si="23"/>
        <v>0</v>
      </c>
      <c r="AG43" s="20">
        <f t="shared" si="23"/>
        <v>0</v>
      </c>
      <c r="AH43" s="20">
        <f t="shared" si="23"/>
        <v>0</v>
      </c>
      <c r="AI43" s="126">
        <f>IF(ISERROR(AH43/J43),0,AH43/J43)</f>
        <v>0</v>
      </c>
      <c r="AJ43" s="126">
        <f>IF(ISERROR(AH43/$AH$191),0,AH43/$AH$191)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12.75" hidden="1" customHeight="1" x14ac:dyDescent="0.25">
      <c r="A44" s="196" t="s">
        <v>48</v>
      </c>
      <c r="B44" s="197"/>
      <c r="C44" s="197"/>
      <c r="D44" s="197"/>
      <c r="E44" s="198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114"/>
      <c r="D45" s="115"/>
      <c r="E45" s="116"/>
      <c r="F45" s="116"/>
      <c r="G45" s="116"/>
      <c r="H45" s="115"/>
      <c r="I45" s="115"/>
      <c r="J45" s="77"/>
      <c r="K45" s="117"/>
      <c r="L45" s="116"/>
      <c r="M45" s="31"/>
      <c r="N45" s="31"/>
      <c r="O45" s="31"/>
      <c r="P45" s="116"/>
      <c r="Q45" s="116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ht="12.75" hidden="1" customHeight="1" outlineLevel="1" x14ac:dyDescent="0.25">
      <c r="A46" s="25">
        <v>2</v>
      </c>
      <c r="B46" s="26"/>
      <c r="C46" s="118"/>
      <c r="D46" s="119"/>
      <c r="E46" s="120"/>
      <c r="F46" s="120"/>
      <c r="G46" s="120"/>
      <c r="H46" s="119"/>
      <c r="I46" s="119"/>
      <c r="J46" s="77"/>
      <c r="K46" s="121"/>
      <c r="L46" s="120"/>
      <c r="M46" s="31"/>
      <c r="N46" s="31"/>
      <c r="O46" s="31"/>
      <c r="P46" s="120"/>
      <c r="Q46" s="120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hidden="1" customHeight="1" outlineLevel="1" x14ac:dyDescent="0.25">
      <c r="A47" s="25">
        <v>3</v>
      </c>
      <c r="B47" s="26"/>
      <c r="C47" s="118"/>
      <c r="D47" s="119"/>
      <c r="E47" s="120"/>
      <c r="F47" s="120"/>
      <c r="G47" s="120"/>
      <c r="H47" s="119"/>
      <c r="I47" s="119"/>
      <c r="J47" s="77"/>
      <c r="K47" s="121"/>
      <c r="L47" s="120"/>
      <c r="M47" s="31"/>
      <c r="N47" s="31"/>
      <c r="O47" s="31"/>
      <c r="P47" s="120"/>
      <c r="Q47" s="120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118"/>
      <c r="D48" s="119"/>
      <c r="E48" s="120"/>
      <c r="F48" s="120"/>
      <c r="G48" s="120"/>
      <c r="H48" s="119"/>
      <c r="I48" s="119"/>
      <c r="J48" s="77"/>
      <c r="K48" s="121"/>
      <c r="L48" s="120"/>
      <c r="M48" s="31"/>
      <c r="N48" s="31"/>
      <c r="O48" s="31"/>
      <c r="P48" s="120"/>
      <c r="Q48" s="120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ht="12.75" hidden="1" customHeight="1" outlineLevel="1" x14ac:dyDescent="0.25">
      <c r="A49" s="25">
        <v>5</v>
      </c>
      <c r="B49" s="26"/>
      <c r="C49" s="118"/>
      <c r="D49" s="119"/>
      <c r="E49" s="120"/>
      <c r="F49" s="120"/>
      <c r="G49" s="120"/>
      <c r="H49" s="119"/>
      <c r="I49" s="119"/>
      <c r="J49" s="77"/>
      <c r="K49" s="121"/>
      <c r="L49" s="120"/>
      <c r="M49" s="31"/>
      <c r="N49" s="31"/>
      <c r="O49" s="31"/>
      <c r="P49" s="120"/>
      <c r="Q49" s="120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ht="12.75" hidden="1" customHeight="1" outlineLevel="1" x14ac:dyDescent="0.25">
      <c r="A50" s="25">
        <v>6</v>
      </c>
      <c r="B50" s="26"/>
      <c r="C50" s="118"/>
      <c r="D50" s="119"/>
      <c r="E50" s="120"/>
      <c r="F50" s="120"/>
      <c r="G50" s="120"/>
      <c r="H50" s="119"/>
      <c r="I50" s="119"/>
      <c r="J50" s="77"/>
      <c r="K50" s="121"/>
      <c r="L50" s="120"/>
      <c r="M50" s="31"/>
      <c r="N50" s="31"/>
      <c r="O50" s="31"/>
      <c r="P50" s="120"/>
      <c r="Q50" s="120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118"/>
      <c r="D51" s="119"/>
      <c r="E51" s="120"/>
      <c r="F51" s="120"/>
      <c r="G51" s="120"/>
      <c r="H51" s="119"/>
      <c r="I51" s="119"/>
      <c r="J51" s="77"/>
      <c r="K51" s="121"/>
      <c r="L51" s="120"/>
      <c r="M51" s="31"/>
      <c r="N51" s="31"/>
      <c r="O51" s="31"/>
      <c r="P51" s="120"/>
      <c r="Q51" s="120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ht="12.75" hidden="1" customHeight="1" outlineLevel="1" x14ac:dyDescent="0.25">
      <c r="A52" s="25">
        <v>8</v>
      </c>
      <c r="B52" s="26"/>
      <c r="C52" s="118"/>
      <c r="D52" s="119"/>
      <c r="E52" s="120"/>
      <c r="F52" s="120"/>
      <c r="G52" s="120"/>
      <c r="H52" s="119"/>
      <c r="I52" s="119"/>
      <c r="J52" s="77"/>
      <c r="K52" s="121"/>
      <c r="L52" s="120"/>
      <c r="M52" s="31"/>
      <c r="N52" s="31"/>
      <c r="O52" s="31"/>
      <c r="P52" s="120"/>
      <c r="Q52" s="120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hidden="1" customHeight="1" outlineLevel="1" x14ac:dyDescent="0.25">
      <c r="A53" s="25">
        <v>9</v>
      </c>
      <c r="B53" s="26"/>
      <c r="C53" s="118"/>
      <c r="D53" s="119"/>
      <c r="E53" s="120"/>
      <c r="F53" s="120"/>
      <c r="G53" s="120"/>
      <c r="H53" s="119"/>
      <c r="I53" s="119"/>
      <c r="J53" s="77"/>
      <c r="K53" s="121"/>
      <c r="L53" s="120"/>
      <c r="M53" s="31"/>
      <c r="N53" s="31"/>
      <c r="O53" s="31"/>
      <c r="P53" s="120"/>
      <c r="Q53" s="120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118"/>
      <c r="D54" s="119"/>
      <c r="E54" s="120"/>
      <c r="F54" s="120"/>
      <c r="G54" s="120"/>
      <c r="H54" s="119"/>
      <c r="I54" s="119"/>
      <c r="J54" s="77"/>
      <c r="K54" s="122"/>
      <c r="L54" s="120"/>
      <c r="M54" s="31"/>
      <c r="N54" s="31"/>
      <c r="O54" s="31"/>
      <c r="P54" s="120"/>
      <c r="Q54" s="120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12.75" hidden="1" customHeight="1" collapsed="1" x14ac:dyDescent="0.25">
      <c r="A55" s="205" t="s">
        <v>49</v>
      </c>
      <c r="B55" s="208"/>
      <c r="C55" s="206"/>
      <c r="D55" s="206"/>
      <c r="E55" s="206"/>
      <c r="F55" s="206"/>
      <c r="G55" s="206"/>
      <c r="H55" s="206"/>
      <c r="I55" s="207"/>
      <c r="J55" s="20">
        <f>SUM(J45:J54)</f>
        <v>0</v>
      </c>
      <c r="K55" s="20">
        <f>SUM(K45:K54)</f>
        <v>0</v>
      </c>
      <c r="L55" s="123"/>
      <c r="M55" s="20">
        <f>SUM(M45:M54)</f>
        <v>0</v>
      </c>
      <c r="N55" s="20">
        <f>SUM(N45:N54)</f>
        <v>0</v>
      </c>
      <c r="O55" s="20">
        <f>SUM(O45:O54)</f>
        <v>0</v>
      </c>
      <c r="P55" s="124"/>
      <c r="Q55" s="125"/>
      <c r="R55" s="20">
        <f t="shared" ref="R55:AH55" si="31">SUM(R45:R54)</f>
        <v>0</v>
      </c>
      <c r="S55" s="20">
        <f t="shared" si="31"/>
        <v>0</v>
      </c>
      <c r="T55" s="20">
        <f t="shared" si="31"/>
        <v>0</v>
      </c>
      <c r="U55" s="20">
        <f t="shared" si="31"/>
        <v>0</v>
      </c>
      <c r="V55" s="20">
        <f t="shared" si="31"/>
        <v>0</v>
      </c>
      <c r="W55" s="20">
        <f t="shared" si="31"/>
        <v>0</v>
      </c>
      <c r="X55" s="20">
        <f t="shared" si="31"/>
        <v>0</v>
      </c>
      <c r="Y55" s="20">
        <f t="shared" si="31"/>
        <v>0</v>
      </c>
      <c r="Z55" s="20">
        <f t="shared" si="31"/>
        <v>0</v>
      </c>
      <c r="AA55" s="20">
        <f t="shared" si="31"/>
        <v>0</v>
      </c>
      <c r="AB55" s="20">
        <f t="shared" si="31"/>
        <v>0</v>
      </c>
      <c r="AC55" s="20">
        <f t="shared" si="31"/>
        <v>0</v>
      </c>
      <c r="AD55" s="20">
        <f t="shared" si="31"/>
        <v>0</v>
      </c>
      <c r="AE55" s="20">
        <f t="shared" si="31"/>
        <v>0</v>
      </c>
      <c r="AF55" s="20">
        <f t="shared" si="31"/>
        <v>0</v>
      </c>
      <c r="AG55" s="20">
        <f t="shared" si="31"/>
        <v>0</v>
      </c>
      <c r="AH55" s="20">
        <f t="shared" si="31"/>
        <v>0</v>
      </c>
      <c r="AI55" s="126">
        <f>IF(ISERROR(AH55/J55),0,AH55/J55)</f>
        <v>0</v>
      </c>
      <c r="AJ55" s="126">
        <f>IF(ISERROR(AH55/$AH$191),0,AH55/$AH$191)</f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ht="12.75" hidden="1" customHeight="1" x14ac:dyDescent="0.25">
      <c r="A56" s="196" t="s">
        <v>50</v>
      </c>
      <c r="B56" s="197"/>
      <c r="C56" s="197"/>
      <c r="D56" s="197"/>
      <c r="E56" s="198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127"/>
      <c r="D57" s="128"/>
      <c r="E57" s="129"/>
      <c r="F57" s="130"/>
      <c r="G57" s="130"/>
      <c r="H57" s="131"/>
      <c r="I57" s="131"/>
      <c r="J57" s="77"/>
      <c r="K57" s="132"/>
      <c r="L57" s="127"/>
      <c r="M57" s="57"/>
      <c r="N57" s="133"/>
      <c r="O57" s="57"/>
      <c r="P57" s="134"/>
      <c r="Q57" s="134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09"/>
      <c r="AL57" s="109"/>
      <c r="AM57" s="109"/>
      <c r="AN57" s="109"/>
      <c r="AO57" s="109"/>
      <c r="AP57" s="109"/>
      <c r="AQ57" s="109"/>
      <c r="AR57" s="109"/>
    </row>
    <row r="58" spans="1:44" hidden="1" outlineLevel="1" x14ac:dyDescent="0.25">
      <c r="A58" s="25">
        <v>2</v>
      </c>
      <c r="B58" s="26"/>
      <c r="C58" s="135"/>
      <c r="D58" s="136"/>
      <c r="E58" s="137"/>
      <c r="F58" s="130"/>
      <c r="G58" s="130"/>
      <c r="H58" s="136"/>
      <c r="I58" s="131"/>
      <c r="J58" s="77"/>
      <c r="K58" s="138"/>
      <c r="L58" s="127"/>
      <c r="M58" s="57"/>
      <c r="N58" s="133"/>
      <c r="O58" s="57"/>
      <c r="P58" s="134"/>
      <c r="Q58" s="134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12.75" hidden="1" customHeight="1" outlineLevel="1" x14ac:dyDescent="0.25">
      <c r="A59" s="25">
        <v>3</v>
      </c>
      <c r="B59" s="26"/>
      <c r="C59" s="114"/>
      <c r="D59" s="115"/>
      <c r="E59" s="120"/>
      <c r="F59" s="120"/>
      <c r="G59" s="120"/>
      <c r="H59" s="119"/>
      <c r="I59" s="119"/>
      <c r="J59" s="77"/>
      <c r="K59" s="121"/>
      <c r="L59" s="116"/>
      <c r="M59" s="31"/>
      <c r="N59" s="31"/>
      <c r="O59" s="31"/>
      <c r="P59" s="120"/>
      <c r="Q59" s="120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118"/>
      <c r="D60" s="119"/>
      <c r="E60" s="120"/>
      <c r="F60" s="120"/>
      <c r="G60" s="120"/>
      <c r="H60" s="119"/>
      <c r="I60" s="119"/>
      <c r="J60" s="77"/>
      <c r="K60" s="121"/>
      <c r="L60" s="120"/>
      <c r="M60" s="31"/>
      <c r="N60" s="31"/>
      <c r="O60" s="31"/>
      <c r="P60" s="120"/>
      <c r="Q60" s="120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hidden="1" customHeight="1" outlineLevel="1" x14ac:dyDescent="0.25">
      <c r="A61" s="25">
        <v>5</v>
      </c>
      <c r="B61" s="26"/>
      <c r="C61" s="118"/>
      <c r="D61" s="119"/>
      <c r="E61" s="120"/>
      <c r="F61" s="120"/>
      <c r="G61" s="120"/>
      <c r="H61" s="119"/>
      <c r="I61" s="119"/>
      <c r="J61" s="77"/>
      <c r="K61" s="121"/>
      <c r="L61" s="120"/>
      <c r="M61" s="31"/>
      <c r="N61" s="31"/>
      <c r="O61" s="31"/>
      <c r="P61" s="120"/>
      <c r="Q61" s="120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09"/>
      <c r="AL61" s="109"/>
      <c r="AM61" s="109"/>
      <c r="AN61" s="109"/>
      <c r="AO61" s="109"/>
      <c r="AP61" s="109"/>
      <c r="AQ61" s="109"/>
      <c r="AR61" s="109"/>
    </row>
    <row r="62" spans="1:44" ht="12.75" hidden="1" customHeight="1" outlineLevel="1" x14ac:dyDescent="0.25">
      <c r="A62" s="25">
        <v>6</v>
      </c>
      <c r="B62" s="26"/>
      <c r="C62" s="118"/>
      <c r="D62" s="119"/>
      <c r="E62" s="120"/>
      <c r="F62" s="120"/>
      <c r="G62" s="120"/>
      <c r="H62" s="119"/>
      <c r="I62" s="119"/>
      <c r="J62" s="77"/>
      <c r="K62" s="121"/>
      <c r="L62" s="120"/>
      <c r="M62" s="31"/>
      <c r="N62" s="31"/>
      <c r="O62" s="31"/>
      <c r="P62" s="120"/>
      <c r="Q62" s="120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118"/>
      <c r="D63" s="119"/>
      <c r="E63" s="120"/>
      <c r="F63" s="120"/>
      <c r="G63" s="120"/>
      <c r="H63" s="119"/>
      <c r="I63" s="119"/>
      <c r="J63" s="77"/>
      <c r="K63" s="121"/>
      <c r="L63" s="120"/>
      <c r="M63" s="31"/>
      <c r="N63" s="31"/>
      <c r="O63" s="31"/>
      <c r="P63" s="120"/>
      <c r="Q63" s="120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ht="12.75" hidden="1" customHeight="1" outlineLevel="1" x14ac:dyDescent="0.25">
      <c r="A64" s="25">
        <v>8</v>
      </c>
      <c r="B64" s="26"/>
      <c r="C64" s="118"/>
      <c r="D64" s="119"/>
      <c r="E64" s="120"/>
      <c r="F64" s="120"/>
      <c r="G64" s="120"/>
      <c r="H64" s="119"/>
      <c r="I64" s="119"/>
      <c r="J64" s="77"/>
      <c r="K64" s="121"/>
      <c r="L64" s="120"/>
      <c r="M64" s="31"/>
      <c r="N64" s="31"/>
      <c r="O64" s="31"/>
      <c r="P64" s="120"/>
      <c r="Q64" s="120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12.75" hidden="1" customHeight="1" outlineLevel="1" x14ac:dyDescent="0.25">
      <c r="A65" s="25">
        <v>9</v>
      </c>
      <c r="B65" s="26"/>
      <c r="C65" s="118"/>
      <c r="D65" s="119"/>
      <c r="E65" s="120"/>
      <c r="F65" s="120"/>
      <c r="G65" s="120"/>
      <c r="H65" s="119"/>
      <c r="I65" s="119"/>
      <c r="J65" s="77"/>
      <c r="K65" s="121"/>
      <c r="L65" s="120"/>
      <c r="M65" s="31"/>
      <c r="N65" s="31"/>
      <c r="O65" s="31"/>
      <c r="P65" s="120"/>
      <c r="Q65" s="120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118"/>
      <c r="D66" s="119"/>
      <c r="E66" s="120"/>
      <c r="F66" s="120"/>
      <c r="G66" s="120"/>
      <c r="H66" s="119"/>
      <c r="I66" s="119"/>
      <c r="J66" s="77"/>
      <c r="K66" s="122"/>
      <c r="L66" s="120"/>
      <c r="M66" s="31"/>
      <c r="N66" s="31"/>
      <c r="O66" s="31"/>
      <c r="P66" s="120"/>
      <c r="Q66" s="120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12.75" hidden="1" customHeight="1" collapsed="1" x14ac:dyDescent="0.25">
      <c r="A67" s="205" t="s">
        <v>51</v>
      </c>
      <c r="B67" s="208"/>
      <c r="C67" s="206"/>
      <c r="D67" s="206"/>
      <c r="E67" s="206"/>
      <c r="F67" s="206"/>
      <c r="G67" s="206"/>
      <c r="H67" s="206"/>
      <c r="I67" s="207"/>
      <c r="J67" s="20">
        <f>SUM(J57:J66)</f>
        <v>0</v>
      </c>
      <c r="K67" s="20">
        <f>SUM(K57:K66)</f>
        <v>0</v>
      </c>
      <c r="L67" s="123"/>
      <c r="M67" s="20">
        <f>SUM(M57:M66)</f>
        <v>0</v>
      </c>
      <c r="N67" s="20">
        <f>SUM(N57:N66)</f>
        <v>0</v>
      </c>
      <c r="O67" s="20">
        <f>SUM(O57:O66)</f>
        <v>0</v>
      </c>
      <c r="P67" s="124"/>
      <c r="Q67" s="125"/>
      <c r="R67" s="20">
        <f t="shared" ref="R67:AH67" si="39">SUM(R57:R66)</f>
        <v>0</v>
      </c>
      <c r="S67" s="20">
        <f t="shared" si="39"/>
        <v>0</v>
      </c>
      <c r="T67" s="20">
        <f t="shared" si="39"/>
        <v>0</v>
      </c>
      <c r="U67" s="20">
        <f t="shared" si="39"/>
        <v>0</v>
      </c>
      <c r="V67" s="20">
        <f t="shared" si="39"/>
        <v>0</v>
      </c>
      <c r="W67" s="20">
        <f t="shared" si="39"/>
        <v>0</v>
      </c>
      <c r="X67" s="20">
        <f t="shared" si="39"/>
        <v>0</v>
      </c>
      <c r="Y67" s="20">
        <f t="shared" si="39"/>
        <v>0</v>
      </c>
      <c r="Z67" s="20">
        <f t="shared" si="39"/>
        <v>0</v>
      </c>
      <c r="AA67" s="20">
        <f t="shared" si="39"/>
        <v>0</v>
      </c>
      <c r="AB67" s="20">
        <f t="shared" si="39"/>
        <v>0</v>
      </c>
      <c r="AC67" s="20">
        <f t="shared" si="39"/>
        <v>0</v>
      </c>
      <c r="AD67" s="20">
        <f t="shared" si="39"/>
        <v>0</v>
      </c>
      <c r="AE67" s="20">
        <f t="shared" si="39"/>
        <v>0</v>
      </c>
      <c r="AF67" s="20">
        <f t="shared" si="39"/>
        <v>0</v>
      </c>
      <c r="AG67" s="20">
        <f t="shared" si="39"/>
        <v>0</v>
      </c>
      <c r="AH67" s="20">
        <f t="shared" si="39"/>
        <v>0</v>
      </c>
      <c r="AI67" s="126">
        <f>IF(ISERROR(AH67/J67),0,AH67/J67)</f>
        <v>0</v>
      </c>
      <c r="AJ67" s="126">
        <f>IF(ISERROR(AH67/$AH$191),0,AH67/$AH$191)</f>
        <v>0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ht="12.75" hidden="1" customHeight="1" x14ac:dyDescent="0.25">
      <c r="A68" s="196" t="s">
        <v>52</v>
      </c>
      <c r="B68" s="197"/>
      <c r="C68" s="197"/>
      <c r="D68" s="197"/>
      <c r="E68" s="198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114"/>
      <c r="D69" s="115"/>
      <c r="E69" s="116"/>
      <c r="F69" s="116"/>
      <c r="G69" s="116"/>
      <c r="H69" s="115"/>
      <c r="I69" s="115"/>
      <c r="J69" s="77"/>
      <c r="K69" s="117"/>
      <c r="L69" s="116"/>
      <c r="M69" s="31"/>
      <c r="N69" s="31"/>
      <c r="O69" s="31"/>
      <c r="P69" s="116"/>
      <c r="Q69" s="116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09"/>
      <c r="AL69" s="109"/>
      <c r="AM69" s="109"/>
      <c r="AN69" s="109"/>
      <c r="AO69" s="109"/>
      <c r="AP69" s="109"/>
      <c r="AQ69" s="109"/>
      <c r="AR69" s="109"/>
    </row>
    <row r="70" spans="1:44" ht="12.75" hidden="1" customHeight="1" outlineLevel="1" x14ac:dyDescent="0.25">
      <c r="A70" s="25">
        <v>2</v>
      </c>
      <c r="B70" s="26"/>
      <c r="C70" s="118"/>
      <c r="D70" s="119"/>
      <c r="E70" s="120"/>
      <c r="F70" s="120"/>
      <c r="G70" s="120"/>
      <c r="H70" s="119"/>
      <c r="I70" s="119"/>
      <c r="J70" s="77"/>
      <c r="K70" s="121"/>
      <c r="L70" s="120"/>
      <c r="M70" s="31"/>
      <c r="N70" s="31"/>
      <c r="O70" s="31"/>
      <c r="P70" s="120"/>
      <c r="Q70" s="120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ht="12.75" hidden="1" customHeight="1" outlineLevel="1" x14ac:dyDescent="0.25">
      <c r="A71" s="25">
        <v>3</v>
      </c>
      <c r="B71" s="26"/>
      <c r="C71" s="118"/>
      <c r="D71" s="119"/>
      <c r="E71" s="120"/>
      <c r="F71" s="120"/>
      <c r="G71" s="120"/>
      <c r="H71" s="119"/>
      <c r="I71" s="119"/>
      <c r="J71" s="77"/>
      <c r="K71" s="121"/>
      <c r="L71" s="120"/>
      <c r="M71" s="31"/>
      <c r="N71" s="31"/>
      <c r="O71" s="31"/>
      <c r="P71" s="120"/>
      <c r="Q71" s="120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118"/>
      <c r="D72" s="119"/>
      <c r="E72" s="120"/>
      <c r="F72" s="120"/>
      <c r="G72" s="120"/>
      <c r="H72" s="119"/>
      <c r="I72" s="119"/>
      <c r="J72" s="77"/>
      <c r="K72" s="121"/>
      <c r="L72" s="120"/>
      <c r="M72" s="31"/>
      <c r="N72" s="31"/>
      <c r="O72" s="31"/>
      <c r="P72" s="120"/>
      <c r="Q72" s="120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ht="12.75" hidden="1" customHeight="1" outlineLevel="1" x14ac:dyDescent="0.25">
      <c r="A73" s="25">
        <v>5</v>
      </c>
      <c r="B73" s="26"/>
      <c r="C73" s="118"/>
      <c r="D73" s="119"/>
      <c r="E73" s="120"/>
      <c r="F73" s="120"/>
      <c r="G73" s="120"/>
      <c r="H73" s="119"/>
      <c r="I73" s="119"/>
      <c r="J73" s="77"/>
      <c r="K73" s="121"/>
      <c r="L73" s="120"/>
      <c r="M73" s="31"/>
      <c r="N73" s="31"/>
      <c r="O73" s="31"/>
      <c r="P73" s="120"/>
      <c r="Q73" s="120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09"/>
      <c r="AL73" s="109"/>
      <c r="AM73" s="109"/>
      <c r="AN73" s="109"/>
      <c r="AO73" s="109"/>
      <c r="AP73" s="109"/>
      <c r="AQ73" s="109"/>
      <c r="AR73" s="109"/>
    </row>
    <row r="74" spans="1:44" ht="12.75" hidden="1" customHeight="1" outlineLevel="1" x14ac:dyDescent="0.25">
      <c r="A74" s="25">
        <v>6</v>
      </c>
      <c r="B74" s="26"/>
      <c r="C74" s="118"/>
      <c r="D74" s="119"/>
      <c r="E74" s="120"/>
      <c r="F74" s="120"/>
      <c r="G74" s="120"/>
      <c r="H74" s="119"/>
      <c r="I74" s="119"/>
      <c r="J74" s="77"/>
      <c r="K74" s="121"/>
      <c r="L74" s="120"/>
      <c r="M74" s="31"/>
      <c r="N74" s="31"/>
      <c r="O74" s="31"/>
      <c r="P74" s="120"/>
      <c r="Q74" s="120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118"/>
      <c r="D75" s="119"/>
      <c r="E75" s="120"/>
      <c r="F75" s="120"/>
      <c r="G75" s="120"/>
      <c r="H75" s="119"/>
      <c r="I75" s="119"/>
      <c r="J75" s="77"/>
      <c r="K75" s="121"/>
      <c r="L75" s="120"/>
      <c r="M75" s="31"/>
      <c r="N75" s="31"/>
      <c r="O75" s="31"/>
      <c r="P75" s="120"/>
      <c r="Q75" s="120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09"/>
      <c r="AL75" s="109"/>
      <c r="AM75" s="109"/>
      <c r="AN75" s="109"/>
      <c r="AO75" s="109"/>
      <c r="AP75" s="109"/>
      <c r="AQ75" s="109"/>
      <c r="AR75" s="109"/>
    </row>
    <row r="76" spans="1:44" ht="12.75" hidden="1" customHeight="1" outlineLevel="1" x14ac:dyDescent="0.25">
      <c r="A76" s="25">
        <v>8</v>
      </c>
      <c r="B76" s="26"/>
      <c r="C76" s="118"/>
      <c r="D76" s="119"/>
      <c r="E76" s="120"/>
      <c r="F76" s="120"/>
      <c r="G76" s="120"/>
      <c r="H76" s="119"/>
      <c r="I76" s="119"/>
      <c r="J76" s="77"/>
      <c r="K76" s="121"/>
      <c r="L76" s="120"/>
      <c r="M76" s="31"/>
      <c r="N76" s="31"/>
      <c r="O76" s="31"/>
      <c r="P76" s="120"/>
      <c r="Q76" s="120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09"/>
      <c r="AL76" s="109"/>
      <c r="AM76" s="109"/>
      <c r="AN76" s="109"/>
      <c r="AO76" s="109"/>
      <c r="AP76" s="109"/>
      <c r="AQ76" s="109"/>
      <c r="AR76" s="109"/>
    </row>
    <row r="77" spans="1:44" ht="12.75" hidden="1" customHeight="1" outlineLevel="1" x14ac:dyDescent="0.25">
      <c r="A77" s="25">
        <v>9</v>
      </c>
      <c r="B77" s="26"/>
      <c r="C77" s="118"/>
      <c r="D77" s="119"/>
      <c r="E77" s="120"/>
      <c r="F77" s="120"/>
      <c r="G77" s="120"/>
      <c r="H77" s="119"/>
      <c r="I77" s="119"/>
      <c r="J77" s="77"/>
      <c r="K77" s="121"/>
      <c r="L77" s="120"/>
      <c r="M77" s="31"/>
      <c r="N77" s="31"/>
      <c r="O77" s="31"/>
      <c r="P77" s="120"/>
      <c r="Q77" s="120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118"/>
      <c r="D78" s="119"/>
      <c r="E78" s="120"/>
      <c r="F78" s="120"/>
      <c r="G78" s="120"/>
      <c r="H78" s="119"/>
      <c r="I78" s="119"/>
      <c r="J78" s="77"/>
      <c r="K78" s="122"/>
      <c r="L78" s="120"/>
      <c r="M78" s="31"/>
      <c r="N78" s="31"/>
      <c r="O78" s="31"/>
      <c r="P78" s="120"/>
      <c r="Q78" s="120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09"/>
      <c r="AL78" s="109"/>
      <c r="AM78" s="109"/>
      <c r="AN78" s="109"/>
      <c r="AO78" s="109"/>
      <c r="AP78" s="109"/>
      <c r="AQ78" s="109"/>
      <c r="AR78" s="109"/>
    </row>
    <row r="79" spans="1:44" ht="12.75" hidden="1" customHeight="1" collapsed="1" x14ac:dyDescent="0.25">
      <c r="A79" s="205" t="s">
        <v>53</v>
      </c>
      <c r="B79" s="208"/>
      <c r="C79" s="206"/>
      <c r="D79" s="206"/>
      <c r="E79" s="206"/>
      <c r="F79" s="206"/>
      <c r="G79" s="206"/>
      <c r="H79" s="206"/>
      <c r="I79" s="207"/>
      <c r="J79" s="20">
        <f>SUM(J69:J78)</f>
        <v>0</v>
      </c>
      <c r="K79" s="20">
        <f>SUM(K69:K78)</f>
        <v>0</v>
      </c>
      <c r="L79" s="123"/>
      <c r="M79" s="20">
        <f>SUM(M69:M78)</f>
        <v>0</v>
      </c>
      <c r="N79" s="20">
        <f>SUM(N69:N78)</f>
        <v>0</v>
      </c>
      <c r="O79" s="20">
        <f>SUM(O69:O78)</f>
        <v>0</v>
      </c>
      <c r="P79" s="124"/>
      <c r="Q79" s="125"/>
      <c r="R79" s="20">
        <f t="shared" ref="R79:AH79" si="47">SUM(R69:R78)</f>
        <v>0</v>
      </c>
      <c r="S79" s="20">
        <f t="shared" si="47"/>
        <v>0</v>
      </c>
      <c r="T79" s="20">
        <f t="shared" si="47"/>
        <v>0</v>
      </c>
      <c r="U79" s="20">
        <f t="shared" si="47"/>
        <v>0</v>
      </c>
      <c r="V79" s="20">
        <f t="shared" si="47"/>
        <v>0</v>
      </c>
      <c r="W79" s="20">
        <f t="shared" si="47"/>
        <v>0</v>
      </c>
      <c r="X79" s="20">
        <f t="shared" si="47"/>
        <v>0</v>
      </c>
      <c r="Y79" s="20">
        <f t="shared" si="47"/>
        <v>0</v>
      </c>
      <c r="Z79" s="20">
        <f t="shared" si="47"/>
        <v>0</v>
      </c>
      <c r="AA79" s="20">
        <f t="shared" si="47"/>
        <v>0</v>
      </c>
      <c r="AB79" s="20">
        <f t="shared" si="47"/>
        <v>0</v>
      </c>
      <c r="AC79" s="20">
        <f t="shared" si="47"/>
        <v>0</v>
      </c>
      <c r="AD79" s="20">
        <f t="shared" si="47"/>
        <v>0</v>
      </c>
      <c r="AE79" s="20">
        <f t="shared" si="47"/>
        <v>0</v>
      </c>
      <c r="AF79" s="20">
        <f t="shared" si="47"/>
        <v>0</v>
      </c>
      <c r="AG79" s="20">
        <f t="shared" si="47"/>
        <v>0</v>
      </c>
      <c r="AH79" s="20">
        <f t="shared" si="47"/>
        <v>0</v>
      </c>
      <c r="AI79" s="126">
        <f>IF(ISERROR(AH79/J79),0,AH79/J79)</f>
        <v>0</v>
      </c>
      <c r="AJ79" s="126">
        <f>IF(ISERROR(AH79/$AH$191),0,AH79/$AH$191)</f>
        <v>0</v>
      </c>
      <c r="AK79" s="109"/>
      <c r="AL79" s="109"/>
      <c r="AM79" s="109"/>
      <c r="AN79" s="109"/>
      <c r="AO79" s="109"/>
      <c r="AP79" s="109"/>
      <c r="AQ79" s="109"/>
      <c r="AR79" s="109"/>
    </row>
    <row r="80" spans="1:44" ht="12.75" hidden="1" customHeight="1" x14ac:dyDescent="0.25">
      <c r="A80" s="196" t="s">
        <v>54</v>
      </c>
      <c r="B80" s="197"/>
      <c r="C80" s="197"/>
      <c r="D80" s="197"/>
      <c r="E80" s="198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114"/>
      <c r="D81" s="115"/>
      <c r="E81" s="116"/>
      <c r="F81" s="116"/>
      <c r="G81" s="116"/>
      <c r="H81" s="115"/>
      <c r="I81" s="115"/>
      <c r="J81" s="77"/>
      <c r="K81" s="117"/>
      <c r="L81" s="116"/>
      <c r="M81" s="31"/>
      <c r="N81" s="31"/>
      <c r="O81" s="31"/>
      <c r="P81" s="116"/>
      <c r="Q81" s="116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09"/>
      <c r="AL81" s="109"/>
      <c r="AM81" s="109"/>
      <c r="AN81" s="109"/>
      <c r="AO81" s="109"/>
      <c r="AP81" s="109"/>
      <c r="AQ81" s="109"/>
      <c r="AR81" s="109"/>
    </row>
    <row r="82" spans="1:44" ht="12.75" hidden="1" customHeight="1" outlineLevel="1" x14ac:dyDescent="0.25">
      <c r="A82" s="25">
        <v>2</v>
      </c>
      <c r="B82" s="26"/>
      <c r="C82" s="118"/>
      <c r="D82" s="119"/>
      <c r="E82" s="120"/>
      <c r="F82" s="120"/>
      <c r="G82" s="120"/>
      <c r="H82" s="119"/>
      <c r="I82" s="119"/>
      <c r="J82" s="77"/>
      <c r="K82" s="121"/>
      <c r="L82" s="120"/>
      <c r="M82" s="31"/>
      <c r="N82" s="31"/>
      <c r="O82" s="31"/>
      <c r="P82" s="120"/>
      <c r="Q82" s="120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09"/>
      <c r="AL82" s="109"/>
      <c r="AM82" s="109"/>
      <c r="AN82" s="109"/>
      <c r="AO82" s="109"/>
      <c r="AP82" s="109"/>
      <c r="AQ82" s="109"/>
      <c r="AR82" s="109"/>
    </row>
    <row r="83" spans="1:44" ht="12.75" hidden="1" customHeight="1" outlineLevel="1" x14ac:dyDescent="0.25">
      <c r="A83" s="25">
        <v>3</v>
      </c>
      <c r="B83" s="26"/>
      <c r="C83" s="118"/>
      <c r="D83" s="119"/>
      <c r="E83" s="120"/>
      <c r="F83" s="120"/>
      <c r="G83" s="120"/>
      <c r="H83" s="119"/>
      <c r="I83" s="119"/>
      <c r="J83" s="77"/>
      <c r="K83" s="121"/>
      <c r="L83" s="120"/>
      <c r="M83" s="31"/>
      <c r="N83" s="31"/>
      <c r="O83" s="31"/>
      <c r="P83" s="120"/>
      <c r="Q83" s="120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118"/>
      <c r="D84" s="119"/>
      <c r="E84" s="120"/>
      <c r="F84" s="120"/>
      <c r="G84" s="120"/>
      <c r="H84" s="119"/>
      <c r="I84" s="119"/>
      <c r="J84" s="77"/>
      <c r="K84" s="121"/>
      <c r="L84" s="120"/>
      <c r="M84" s="31"/>
      <c r="N84" s="31"/>
      <c r="O84" s="31"/>
      <c r="P84" s="120"/>
      <c r="Q84" s="120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09"/>
      <c r="AL84" s="109"/>
      <c r="AM84" s="109"/>
      <c r="AN84" s="109"/>
      <c r="AO84" s="109"/>
      <c r="AP84" s="109"/>
      <c r="AQ84" s="109"/>
      <c r="AR84" s="109"/>
    </row>
    <row r="85" spans="1:44" ht="12.75" hidden="1" customHeight="1" outlineLevel="1" x14ac:dyDescent="0.25">
      <c r="A85" s="25">
        <v>5</v>
      </c>
      <c r="B85" s="26"/>
      <c r="C85" s="118"/>
      <c r="D85" s="119"/>
      <c r="E85" s="120"/>
      <c r="F85" s="120"/>
      <c r="G85" s="120"/>
      <c r="H85" s="119"/>
      <c r="I85" s="119"/>
      <c r="J85" s="77"/>
      <c r="K85" s="121"/>
      <c r="L85" s="120"/>
      <c r="M85" s="31"/>
      <c r="N85" s="31"/>
      <c r="O85" s="31"/>
      <c r="P85" s="120"/>
      <c r="Q85" s="120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09"/>
      <c r="AL85" s="109"/>
      <c r="AM85" s="109"/>
      <c r="AN85" s="109"/>
      <c r="AO85" s="109"/>
      <c r="AP85" s="109"/>
      <c r="AQ85" s="109"/>
      <c r="AR85" s="109"/>
    </row>
    <row r="86" spans="1:44" ht="12.75" hidden="1" customHeight="1" outlineLevel="1" x14ac:dyDescent="0.25">
      <c r="A86" s="25">
        <v>6</v>
      </c>
      <c r="B86" s="26"/>
      <c r="C86" s="118"/>
      <c r="D86" s="119"/>
      <c r="E86" s="120"/>
      <c r="F86" s="120"/>
      <c r="G86" s="120"/>
      <c r="H86" s="119"/>
      <c r="I86" s="119"/>
      <c r="J86" s="77"/>
      <c r="K86" s="121"/>
      <c r="L86" s="120"/>
      <c r="M86" s="31"/>
      <c r="N86" s="31"/>
      <c r="O86" s="31"/>
      <c r="P86" s="120"/>
      <c r="Q86" s="120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118"/>
      <c r="D87" s="119"/>
      <c r="E87" s="120"/>
      <c r="F87" s="120"/>
      <c r="G87" s="120"/>
      <c r="H87" s="119"/>
      <c r="I87" s="119"/>
      <c r="J87" s="77"/>
      <c r="K87" s="121"/>
      <c r="L87" s="120"/>
      <c r="M87" s="31"/>
      <c r="N87" s="31"/>
      <c r="O87" s="31"/>
      <c r="P87" s="120"/>
      <c r="Q87" s="120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09"/>
      <c r="AL87" s="109"/>
      <c r="AM87" s="109"/>
      <c r="AN87" s="109"/>
      <c r="AO87" s="109"/>
      <c r="AP87" s="109"/>
      <c r="AQ87" s="109"/>
      <c r="AR87" s="109"/>
    </row>
    <row r="88" spans="1:44" ht="12.75" hidden="1" customHeight="1" outlineLevel="1" x14ac:dyDescent="0.25">
      <c r="A88" s="25">
        <v>8</v>
      </c>
      <c r="B88" s="26"/>
      <c r="C88" s="118"/>
      <c r="D88" s="119"/>
      <c r="E88" s="120"/>
      <c r="F88" s="120"/>
      <c r="G88" s="120"/>
      <c r="H88" s="119"/>
      <c r="I88" s="119"/>
      <c r="J88" s="77"/>
      <c r="K88" s="121"/>
      <c r="L88" s="120"/>
      <c r="M88" s="31"/>
      <c r="N88" s="31"/>
      <c r="O88" s="31"/>
      <c r="P88" s="120"/>
      <c r="Q88" s="120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09"/>
      <c r="AL88" s="109"/>
      <c r="AM88" s="109"/>
      <c r="AN88" s="109"/>
      <c r="AO88" s="109"/>
      <c r="AP88" s="109"/>
      <c r="AQ88" s="109"/>
      <c r="AR88" s="109"/>
    </row>
    <row r="89" spans="1:44" ht="12.75" hidden="1" customHeight="1" outlineLevel="1" x14ac:dyDescent="0.25">
      <c r="A89" s="25">
        <v>9</v>
      </c>
      <c r="B89" s="26"/>
      <c r="C89" s="118"/>
      <c r="D89" s="119"/>
      <c r="E89" s="120"/>
      <c r="F89" s="120"/>
      <c r="G89" s="120"/>
      <c r="H89" s="119"/>
      <c r="I89" s="119"/>
      <c r="J89" s="77"/>
      <c r="K89" s="121"/>
      <c r="L89" s="120"/>
      <c r="M89" s="31"/>
      <c r="N89" s="31"/>
      <c r="O89" s="31"/>
      <c r="P89" s="120"/>
      <c r="Q89" s="120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118"/>
      <c r="D90" s="119"/>
      <c r="E90" s="120"/>
      <c r="F90" s="120"/>
      <c r="G90" s="120"/>
      <c r="H90" s="119"/>
      <c r="I90" s="119"/>
      <c r="J90" s="77"/>
      <c r="K90" s="122"/>
      <c r="L90" s="120"/>
      <c r="M90" s="31"/>
      <c r="N90" s="31"/>
      <c r="O90" s="31"/>
      <c r="P90" s="120"/>
      <c r="Q90" s="120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09"/>
      <c r="AL90" s="109"/>
      <c r="AM90" s="109"/>
      <c r="AN90" s="109"/>
      <c r="AO90" s="109"/>
      <c r="AP90" s="109"/>
      <c r="AQ90" s="109"/>
      <c r="AR90" s="109"/>
    </row>
    <row r="91" spans="1:44" ht="12.75" hidden="1" customHeight="1" collapsed="1" x14ac:dyDescent="0.25">
      <c r="A91" s="205" t="s">
        <v>55</v>
      </c>
      <c r="B91" s="208"/>
      <c r="C91" s="206"/>
      <c r="D91" s="206"/>
      <c r="E91" s="206"/>
      <c r="F91" s="206"/>
      <c r="G91" s="206"/>
      <c r="H91" s="206"/>
      <c r="I91" s="207"/>
      <c r="J91" s="20">
        <f>SUM(J81:J90)</f>
        <v>0</v>
      </c>
      <c r="K91" s="20">
        <f>SUM(K81:K90)</f>
        <v>0</v>
      </c>
      <c r="L91" s="123"/>
      <c r="M91" s="20">
        <f>SUM(M81:M90)</f>
        <v>0</v>
      </c>
      <c r="N91" s="20">
        <f>SUM(N81:N90)</f>
        <v>0</v>
      </c>
      <c r="O91" s="20">
        <f>SUM(O81:O90)</f>
        <v>0</v>
      </c>
      <c r="P91" s="124"/>
      <c r="Q91" s="125"/>
      <c r="R91" s="20">
        <f t="shared" ref="R91:AH91" si="55">SUM(R81:R90)</f>
        <v>0</v>
      </c>
      <c r="S91" s="20">
        <f t="shared" si="55"/>
        <v>0</v>
      </c>
      <c r="T91" s="20">
        <f t="shared" si="55"/>
        <v>0</v>
      </c>
      <c r="U91" s="20">
        <f t="shared" si="55"/>
        <v>0</v>
      </c>
      <c r="V91" s="20">
        <f t="shared" si="55"/>
        <v>0</v>
      </c>
      <c r="W91" s="20">
        <f t="shared" si="55"/>
        <v>0</v>
      </c>
      <c r="X91" s="20">
        <f t="shared" si="55"/>
        <v>0</v>
      </c>
      <c r="Y91" s="20">
        <f t="shared" si="55"/>
        <v>0</v>
      </c>
      <c r="Z91" s="20">
        <f t="shared" si="55"/>
        <v>0</v>
      </c>
      <c r="AA91" s="20">
        <f t="shared" si="55"/>
        <v>0</v>
      </c>
      <c r="AB91" s="20">
        <f t="shared" si="55"/>
        <v>0</v>
      </c>
      <c r="AC91" s="20">
        <f t="shared" si="55"/>
        <v>0</v>
      </c>
      <c r="AD91" s="20">
        <f t="shared" si="55"/>
        <v>0</v>
      </c>
      <c r="AE91" s="20">
        <f t="shared" si="55"/>
        <v>0</v>
      </c>
      <c r="AF91" s="20">
        <f t="shared" si="55"/>
        <v>0</v>
      </c>
      <c r="AG91" s="20">
        <f t="shared" si="55"/>
        <v>0</v>
      </c>
      <c r="AH91" s="20">
        <f t="shared" si="55"/>
        <v>0</v>
      </c>
      <c r="AI91" s="126">
        <f>IF(ISERROR(AH91/J91),0,AH91/J91)</f>
        <v>0</v>
      </c>
      <c r="AJ91" s="126">
        <f>IF(ISERROR(AH91/$AH$191),0,AH91/$AH$191)</f>
        <v>0</v>
      </c>
      <c r="AK91" s="109"/>
      <c r="AL91" s="109"/>
      <c r="AM91" s="109"/>
      <c r="AN91" s="109"/>
      <c r="AO91" s="109"/>
      <c r="AP91" s="109"/>
      <c r="AQ91" s="109"/>
      <c r="AR91" s="109"/>
    </row>
    <row r="92" spans="1:44" ht="12.75" hidden="1" customHeight="1" x14ac:dyDescent="0.25">
      <c r="A92" s="196" t="s">
        <v>56</v>
      </c>
      <c r="B92" s="197"/>
      <c r="C92" s="197"/>
      <c r="D92" s="197"/>
      <c r="E92" s="198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114"/>
      <c r="D93" s="115"/>
      <c r="E93" s="116"/>
      <c r="F93" s="116"/>
      <c r="G93" s="116"/>
      <c r="H93" s="115"/>
      <c r="I93" s="115"/>
      <c r="J93" s="77"/>
      <c r="K93" s="117"/>
      <c r="L93" s="116"/>
      <c r="M93" s="31"/>
      <c r="N93" s="31"/>
      <c r="O93" s="31"/>
      <c r="P93" s="116"/>
      <c r="Q93" s="116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09"/>
      <c r="AL93" s="109"/>
      <c r="AM93" s="109"/>
      <c r="AN93" s="109"/>
      <c r="AO93" s="109"/>
      <c r="AP93" s="109"/>
      <c r="AQ93" s="109"/>
      <c r="AR93" s="109"/>
    </row>
    <row r="94" spans="1:44" ht="12.75" hidden="1" customHeight="1" outlineLevel="1" x14ac:dyDescent="0.25">
      <c r="A94" s="25">
        <v>2</v>
      </c>
      <c r="B94" s="26"/>
      <c r="C94" s="118"/>
      <c r="D94" s="119"/>
      <c r="E94" s="120"/>
      <c r="F94" s="120"/>
      <c r="G94" s="120"/>
      <c r="H94" s="119"/>
      <c r="I94" s="119"/>
      <c r="J94" s="77"/>
      <c r="K94" s="121"/>
      <c r="L94" s="120"/>
      <c r="M94" s="31"/>
      <c r="N94" s="31"/>
      <c r="O94" s="31"/>
      <c r="P94" s="120"/>
      <c r="Q94" s="120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09"/>
      <c r="AL94" s="109"/>
      <c r="AM94" s="109"/>
      <c r="AN94" s="109"/>
      <c r="AO94" s="109"/>
      <c r="AP94" s="109"/>
      <c r="AQ94" s="109"/>
      <c r="AR94" s="109"/>
    </row>
    <row r="95" spans="1:44" ht="12.75" hidden="1" customHeight="1" outlineLevel="1" x14ac:dyDescent="0.25">
      <c r="A95" s="25">
        <v>3</v>
      </c>
      <c r="B95" s="26"/>
      <c r="C95" s="118"/>
      <c r="D95" s="119"/>
      <c r="E95" s="120"/>
      <c r="F95" s="120"/>
      <c r="G95" s="120"/>
      <c r="H95" s="119"/>
      <c r="I95" s="119"/>
      <c r="J95" s="77"/>
      <c r="K95" s="121"/>
      <c r="L95" s="120"/>
      <c r="M95" s="31"/>
      <c r="N95" s="31"/>
      <c r="O95" s="31"/>
      <c r="P95" s="120"/>
      <c r="Q95" s="120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118"/>
      <c r="D96" s="119"/>
      <c r="E96" s="120"/>
      <c r="F96" s="120"/>
      <c r="G96" s="120"/>
      <c r="H96" s="119"/>
      <c r="I96" s="119"/>
      <c r="J96" s="77"/>
      <c r="K96" s="121"/>
      <c r="L96" s="120"/>
      <c r="M96" s="31"/>
      <c r="N96" s="31"/>
      <c r="O96" s="31"/>
      <c r="P96" s="120"/>
      <c r="Q96" s="120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09"/>
      <c r="AL96" s="109"/>
      <c r="AM96" s="109"/>
      <c r="AN96" s="109"/>
      <c r="AO96" s="109"/>
      <c r="AP96" s="109"/>
      <c r="AQ96" s="109"/>
      <c r="AR96" s="109"/>
    </row>
    <row r="97" spans="1:44" ht="12.75" hidden="1" customHeight="1" outlineLevel="1" x14ac:dyDescent="0.25">
      <c r="A97" s="25">
        <v>5</v>
      </c>
      <c r="B97" s="26"/>
      <c r="C97" s="118"/>
      <c r="D97" s="119"/>
      <c r="E97" s="120"/>
      <c r="F97" s="120"/>
      <c r="G97" s="120"/>
      <c r="H97" s="119"/>
      <c r="I97" s="119"/>
      <c r="J97" s="77"/>
      <c r="K97" s="121"/>
      <c r="L97" s="120"/>
      <c r="M97" s="31"/>
      <c r="N97" s="31"/>
      <c r="O97" s="31"/>
      <c r="P97" s="120"/>
      <c r="Q97" s="120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09"/>
      <c r="AL97" s="109"/>
      <c r="AM97" s="109"/>
      <c r="AN97" s="109"/>
      <c r="AO97" s="109"/>
      <c r="AP97" s="109"/>
      <c r="AQ97" s="109"/>
      <c r="AR97" s="109"/>
    </row>
    <row r="98" spans="1:44" ht="12.75" hidden="1" customHeight="1" outlineLevel="1" x14ac:dyDescent="0.25">
      <c r="A98" s="25">
        <v>6</v>
      </c>
      <c r="B98" s="26"/>
      <c r="C98" s="118"/>
      <c r="D98" s="119"/>
      <c r="E98" s="120"/>
      <c r="F98" s="120"/>
      <c r="G98" s="120"/>
      <c r="H98" s="119"/>
      <c r="I98" s="119"/>
      <c r="J98" s="77"/>
      <c r="K98" s="121"/>
      <c r="L98" s="120"/>
      <c r="M98" s="31"/>
      <c r="N98" s="31"/>
      <c r="O98" s="31"/>
      <c r="P98" s="120"/>
      <c r="Q98" s="120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118"/>
      <c r="D99" s="119"/>
      <c r="E99" s="120"/>
      <c r="F99" s="120"/>
      <c r="G99" s="120"/>
      <c r="H99" s="119"/>
      <c r="I99" s="119"/>
      <c r="J99" s="77"/>
      <c r="K99" s="121"/>
      <c r="L99" s="120"/>
      <c r="M99" s="31"/>
      <c r="N99" s="31"/>
      <c r="O99" s="31"/>
      <c r="P99" s="120"/>
      <c r="Q99" s="120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09"/>
      <c r="AL99" s="109"/>
      <c r="AM99" s="109"/>
      <c r="AN99" s="109"/>
      <c r="AO99" s="109"/>
      <c r="AP99" s="109"/>
      <c r="AQ99" s="109"/>
      <c r="AR99" s="109"/>
    </row>
    <row r="100" spans="1:44" ht="12.75" hidden="1" customHeight="1" outlineLevel="1" x14ac:dyDescent="0.25">
      <c r="A100" s="25">
        <v>8</v>
      </c>
      <c r="B100" s="26"/>
      <c r="C100" s="118"/>
      <c r="D100" s="119"/>
      <c r="E100" s="120"/>
      <c r="F100" s="120"/>
      <c r="G100" s="120"/>
      <c r="H100" s="119"/>
      <c r="I100" s="119"/>
      <c r="J100" s="77"/>
      <c r="K100" s="121"/>
      <c r="L100" s="120"/>
      <c r="M100" s="31"/>
      <c r="N100" s="31"/>
      <c r="O100" s="31"/>
      <c r="P100" s="120"/>
      <c r="Q100" s="120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09"/>
      <c r="AL100" s="109"/>
      <c r="AM100" s="109"/>
      <c r="AN100" s="109"/>
      <c r="AO100" s="109"/>
      <c r="AP100" s="109"/>
      <c r="AQ100" s="109"/>
      <c r="AR100" s="109"/>
    </row>
    <row r="101" spans="1:44" ht="12.75" hidden="1" customHeight="1" outlineLevel="1" x14ac:dyDescent="0.25">
      <c r="A101" s="25">
        <v>9</v>
      </c>
      <c r="B101" s="26"/>
      <c r="C101" s="118"/>
      <c r="D101" s="119"/>
      <c r="E101" s="120"/>
      <c r="F101" s="120"/>
      <c r="G101" s="120"/>
      <c r="H101" s="119"/>
      <c r="I101" s="119"/>
      <c r="J101" s="77"/>
      <c r="K101" s="121"/>
      <c r="L101" s="120"/>
      <c r="M101" s="31"/>
      <c r="N101" s="31"/>
      <c r="O101" s="31"/>
      <c r="P101" s="120"/>
      <c r="Q101" s="120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118"/>
      <c r="D102" s="119"/>
      <c r="E102" s="120"/>
      <c r="F102" s="120"/>
      <c r="G102" s="120"/>
      <c r="H102" s="119"/>
      <c r="I102" s="119"/>
      <c r="J102" s="77"/>
      <c r="K102" s="122"/>
      <c r="L102" s="120"/>
      <c r="M102" s="31"/>
      <c r="N102" s="31"/>
      <c r="O102" s="31"/>
      <c r="P102" s="120"/>
      <c r="Q102" s="120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09"/>
      <c r="AL102" s="109"/>
      <c r="AM102" s="109"/>
      <c r="AN102" s="109"/>
      <c r="AO102" s="109"/>
      <c r="AP102" s="109"/>
      <c r="AQ102" s="109"/>
      <c r="AR102" s="109"/>
    </row>
    <row r="103" spans="1:44" ht="12.75" hidden="1" customHeight="1" collapsed="1" x14ac:dyDescent="0.25">
      <c r="A103" s="205" t="s">
        <v>57</v>
      </c>
      <c r="B103" s="208"/>
      <c r="C103" s="206"/>
      <c r="D103" s="206"/>
      <c r="E103" s="206"/>
      <c r="F103" s="206"/>
      <c r="G103" s="206"/>
      <c r="H103" s="206"/>
      <c r="I103" s="207"/>
      <c r="J103" s="20">
        <f>SUM(J93:J102)</f>
        <v>0</v>
      </c>
      <c r="K103" s="20">
        <f>SUM(K93:K102)</f>
        <v>0</v>
      </c>
      <c r="L103" s="123"/>
      <c r="M103" s="20">
        <f>SUM(M93:M102)</f>
        <v>0</v>
      </c>
      <c r="N103" s="20">
        <f>SUM(N93:N102)</f>
        <v>0</v>
      </c>
      <c r="O103" s="20">
        <f>SUM(O93:O102)</f>
        <v>0</v>
      </c>
      <c r="P103" s="124"/>
      <c r="Q103" s="125"/>
      <c r="R103" s="20">
        <f t="shared" ref="R103:AH103" si="63">SUM(R93:R102)</f>
        <v>0</v>
      </c>
      <c r="S103" s="20">
        <f t="shared" si="63"/>
        <v>0</v>
      </c>
      <c r="T103" s="20">
        <f t="shared" si="63"/>
        <v>0</v>
      </c>
      <c r="U103" s="20">
        <f t="shared" si="63"/>
        <v>0</v>
      </c>
      <c r="V103" s="20">
        <f t="shared" si="63"/>
        <v>0</v>
      </c>
      <c r="W103" s="20">
        <f t="shared" si="63"/>
        <v>0</v>
      </c>
      <c r="X103" s="20">
        <f t="shared" si="63"/>
        <v>0</v>
      </c>
      <c r="Y103" s="20">
        <f t="shared" si="63"/>
        <v>0</v>
      </c>
      <c r="Z103" s="20">
        <f t="shared" si="63"/>
        <v>0</v>
      </c>
      <c r="AA103" s="20">
        <f t="shared" si="63"/>
        <v>0</v>
      </c>
      <c r="AB103" s="20">
        <f t="shared" si="63"/>
        <v>0</v>
      </c>
      <c r="AC103" s="20">
        <f t="shared" si="63"/>
        <v>0</v>
      </c>
      <c r="AD103" s="20">
        <f t="shared" si="63"/>
        <v>0</v>
      </c>
      <c r="AE103" s="20">
        <f t="shared" si="63"/>
        <v>0</v>
      </c>
      <c r="AF103" s="20">
        <f t="shared" si="63"/>
        <v>0</v>
      </c>
      <c r="AG103" s="20">
        <f t="shared" si="63"/>
        <v>0</v>
      </c>
      <c r="AH103" s="20">
        <f t="shared" si="63"/>
        <v>0</v>
      </c>
      <c r="AI103" s="126">
        <f>IF(ISERROR(AH103/J103),0,AH103/J103)</f>
        <v>0</v>
      </c>
      <c r="AJ103" s="126">
        <f>IF(ISERROR(AH103/$AH$191),0,AH103/$AH$191)</f>
        <v>0</v>
      </c>
      <c r="AK103" s="109"/>
      <c r="AL103" s="109"/>
      <c r="AM103" s="109"/>
      <c r="AN103" s="109"/>
      <c r="AO103" s="109"/>
      <c r="AP103" s="109"/>
      <c r="AQ103" s="109"/>
      <c r="AR103" s="109"/>
    </row>
    <row r="104" spans="1:44" ht="12.75" hidden="1" customHeight="1" x14ac:dyDescent="0.25">
      <c r="A104" s="196" t="s">
        <v>58</v>
      </c>
      <c r="B104" s="197"/>
      <c r="C104" s="197"/>
      <c r="D104" s="197"/>
      <c r="E104" s="198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127"/>
      <c r="D105" s="128"/>
      <c r="E105" s="129"/>
      <c r="F105" s="130"/>
      <c r="G105" s="130"/>
      <c r="H105" s="128"/>
      <c r="I105" s="128"/>
      <c r="J105" s="77"/>
      <c r="K105" s="132"/>
      <c r="L105" s="127"/>
      <c r="M105" s="57"/>
      <c r="N105" s="133"/>
      <c r="O105" s="57"/>
      <c r="P105" s="134"/>
      <c r="Q105" s="134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09"/>
      <c r="AL105" s="109"/>
      <c r="AM105" s="109"/>
      <c r="AN105" s="109"/>
      <c r="AO105" s="109"/>
      <c r="AP105" s="109"/>
      <c r="AQ105" s="109"/>
      <c r="AR105" s="109"/>
    </row>
    <row r="106" spans="1:44" ht="12.75" hidden="1" customHeight="1" outlineLevel="1" x14ac:dyDescent="0.25">
      <c r="A106" s="25">
        <v>2</v>
      </c>
      <c r="B106" s="26"/>
      <c r="C106" s="114"/>
      <c r="D106" s="115"/>
      <c r="E106" s="120"/>
      <c r="F106" s="120"/>
      <c r="G106" s="120"/>
      <c r="H106" s="119"/>
      <c r="I106" s="119"/>
      <c r="J106" s="77"/>
      <c r="K106" s="121"/>
      <c r="L106" s="116"/>
      <c r="M106" s="31"/>
      <c r="N106" s="31"/>
      <c r="O106" s="31"/>
      <c r="P106" s="120"/>
      <c r="Q106" s="120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09"/>
      <c r="AL106" s="109"/>
      <c r="AM106" s="109"/>
      <c r="AN106" s="109"/>
      <c r="AO106" s="109"/>
      <c r="AP106" s="109"/>
      <c r="AQ106" s="109"/>
      <c r="AR106" s="109"/>
    </row>
    <row r="107" spans="1:44" ht="12.75" hidden="1" customHeight="1" outlineLevel="1" x14ac:dyDescent="0.25">
      <c r="A107" s="25">
        <v>3</v>
      </c>
      <c r="B107" s="26"/>
      <c r="C107" s="118"/>
      <c r="D107" s="119"/>
      <c r="E107" s="120"/>
      <c r="F107" s="120"/>
      <c r="G107" s="120"/>
      <c r="H107" s="119"/>
      <c r="I107" s="119"/>
      <c r="J107" s="77"/>
      <c r="K107" s="121"/>
      <c r="L107" s="120"/>
      <c r="M107" s="31"/>
      <c r="N107" s="31"/>
      <c r="O107" s="31"/>
      <c r="P107" s="120"/>
      <c r="Q107" s="120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118"/>
      <c r="D108" s="119"/>
      <c r="E108" s="120"/>
      <c r="F108" s="120"/>
      <c r="G108" s="120"/>
      <c r="H108" s="119"/>
      <c r="I108" s="119"/>
      <c r="J108" s="77"/>
      <c r="K108" s="121"/>
      <c r="L108" s="120"/>
      <c r="M108" s="31"/>
      <c r="N108" s="31"/>
      <c r="O108" s="31"/>
      <c r="P108" s="120"/>
      <c r="Q108" s="120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09"/>
      <c r="AL108" s="109"/>
      <c r="AM108" s="109"/>
      <c r="AN108" s="109"/>
      <c r="AO108" s="109"/>
      <c r="AP108" s="109"/>
      <c r="AQ108" s="109"/>
      <c r="AR108" s="109"/>
    </row>
    <row r="109" spans="1:44" ht="12.75" hidden="1" customHeight="1" outlineLevel="1" x14ac:dyDescent="0.25">
      <c r="A109" s="25">
        <v>5</v>
      </c>
      <c r="B109" s="26"/>
      <c r="C109" s="118"/>
      <c r="D109" s="119"/>
      <c r="E109" s="120"/>
      <c r="F109" s="120"/>
      <c r="G109" s="120"/>
      <c r="H109" s="119"/>
      <c r="I109" s="119"/>
      <c r="J109" s="77"/>
      <c r="K109" s="121"/>
      <c r="L109" s="120"/>
      <c r="M109" s="31"/>
      <c r="N109" s="31"/>
      <c r="O109" s="31"/>
      <c r="P109" s="120"/>
      <c r="Q109" s="120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09"/>
      <c r="AL109" s="109"/>
      <c r="AM109" s="109"/>
      <c r="AN109" s="109"/>
      <c r="AO109" s="109"/>
      <c r="AP109" s="109"/>
      <c r="AQ109" s="109"/>
      <c r="AR109" s="109"/>
    </row>
    <row r="110" spans="1:44" ht="12.75" hidden="1" customHeight="1" outlineLevel="1" x14ac:dyDescent="0.25">
      <c r="A110" s="25">
        <v>6</v>
      </c>
      <c r="B110" s="26"/>
      <c r="C110" s="118"/>
      <c r="D110" s="119"/>
      <c r="E110" s="120"/>
      <c r="F110" s="120"/>
      <c r="G110" s="120"/>
      <c r="H110" s="119"/>
      <c r="I110" s="119"/>
      <c r="J110" s="77"/>
      <c r="K110" s="121"/>
      <c r="L110" s="120"/>
      <c r="M110" s="31"/>
      <c r="N110" s="31"/>
      <c r="O110" s="31"/>
      <c r="P110" s="120"/>
      <c r="Q110" s="120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118"/>
      <c r="D111" s="119"/>
      <c r="E111" s="120"/>
      <c r="F111" s="120"/>
      <c r="G111" s="120"/>
      <c r="H111" s="119"/>
      <c r="I111" s="119"/>
      <c r="J111" s="77"/>
      <c r="K111" s="121"/>
      <c r="L111" s="120"/>
      <c r="M111" s="31"/>
      <c r="N111" s="31"/>
      <c r="O111" s="31"/>
      <c r="P111" s="120"/>
      <c r="Q111" s="120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09"/>
      <c r="AL111" s="109"/>
      <c r="AM111" s="109"/>
      <c r="AN111" s="109"/>
      <c r="AO111" s="109"/>
      <c r="AP111" s="109"/>
      <c r="AQ111" s="109"/>
      <c r="AR111" s="109"/>
    </row>
    <row r="112" spans="1:44" ht="12.75" hidden="1" customHeight="1" outlineLevel="1" x14ac:dyDescent="0.25">
      <c r="A112" s="25">
        <v>8</v>
      </c>
      <c r="B112" s="26"/>
      <c r="C112" s="118"/>
      <c r="D112" s="119"/>
      <c r="E112" s="120"/>
      <c r="F112" s="120"/>
      <c r="G112" s="120"/>
      <c r="H112" s="119"/>
      <c r="I112" s="119"/>
      <c r="J112" s="77"/>
      <c r="K112" s="121"/>
      <c r="L112" s="120"/>
      <c r="M112" s="31"/>
      <c r="N112" s="31"/>
      <c r="O112" s="31"/>
      <c r="P112" s="120"/>
      <c r="Q112" s="120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09"/>
      <c r="AL112" s="109"/>
      <c r="AM112" s="109"/>
      <c r="AN112" s="109"/>
      <c r="AO112" s="109"/>
      <c r="AP112" s="109"/>
      <c r="AQ112" s="109"/>
      <c r="AR112" s="109"/>
    </row>
    <row r="113" spans="1:44" ht="12.75" hidden="1" customHeight="1" outlineLevel="1" x14ac:dyDescent="0.25">
      <c r="A113" s="25">
        <v>9</v>
      </c>
      <c r="B113" s="26"/>
      <c r="C113" s="118"/>
      <c r="D113" s="119"/>
      <c r="E113" s="120"/>
      <c r="F113" s="120"/>
      <c r="G113" s="120"/>
      <c r="H113" s="119"/>
      <c r="I113" s="119"/>
      <c r="J113" s="77"/>
      <c r="K113" s="121"/>
      <c r="L113" s="120"/>
      <c r="M113" s="31"/>
      <c r="N113" s="31"/>
      <c r="O113" s="31"/>
      <c r="P113" s="120"/>
      <c r="Q113" s="120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118"/>
      <c r="D114" s="119"/>
      <c r="E114" s="120"/>
      <c r="F114" s="120"/>
      <c r="G114" s="120"/>
      <c r="H114" s="119"/>
      <c r="I114" s="119"/>
      <c r="J114" s="77"/>
      <c r="K114" s="122"/>
      <c r="L114" s="120"/>
      <c r="M114" s="31"/>
      <c r="N114" s="31"/>
      <c r="O114" s="31"/>
      <c r="P114" s="120"/>
      <c r="Q114" s="120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09"/>
      <c r="AL114" s="109"/>
      <c r="AM114" s="109"/>
      <c r="AN114" s="109"/>
      <c r="AO114" s="109"/>
      <c r="AP114" s="109"/>
      <c r="AQ114" s="109"/>
      <c r="AR114" s="109"/>
    </row>
    <row r="115" spans="1:44" ht="12.75" hidden="1" customHeight="1" collapsed="1" x14ac:dyDescent="0.25">
      <c r="A115" s="205" t="s">
        <v>59</v>
      </c>
      <c r="B115" s="208"/>
      <c r="C115" s="206"/>
      <c r="D115" s="206"/>
      <c r="E115" s="206"/>
      <c r="F115" s="206"/>
      <c r="G115" s="206"/>
      <c r="H115" s="206"/>
      <c r="I115" s="207"/>
      <c r="J115" s="20">
        <f>SUM(J105:J114)</f>
        <v>0</v>
      </c>
      <c r="K115" s="20">
        <f>SUM(K105:K114)</f>
        <v>0</v>
      </c>
      <c r="L115" s="123"/>
      <c r="M115" s="20">
        <f>SUM(M105:M114)</f>
        <v>0</v>
      </c>
      <c r="N115" s="20">
        <f>SUM(N105:N114)</f>
        <v>0</v>
      </c>
      <c r="O115" s="20">
        <f>SUM(O105:O114)</f>
        <v>0</v>
      </c>
      <c r="P115" s="124"/>
      <c r="Q115" s="125"/>
      <c r="R115" s="20">
        <f t="shared" ref="R115:AH115" si="71">SUM(R105:R114)</f>
        <v>0</v>
      </c>
      <c r="S115" s="20">
        <f t="shared" si="71"/>
        <v>0</v>
      </c>
      <c r="T115" s="20">
        <f t="shared" si="71"/>
        <v>0</v>
      </c>
      <c r="U115" s="20">
        <f t="shared" si="71"/>
        <v>0</v>
      </c>
      <c r="V115" s="20">
        <f t="shared" si="71"/>
        <v>0</v>
      </c>
      <c r="W115" s="20">
        <f t="shared" si="71"/>
        <v>0</v>
      </c>
      <c r="X115" s="20">
        <f t="shared" si="71"/>
        <v>0</v>
      </c>
      <c r="Y115" s="20">
        <f t="shared" si="71"/>
        <v>0</v>
      </c>
      <c r="Z115" s="20">
        <f t="shared" si="71"/>
        <v>0</v>
      </c>
      <c r="AA115" s="20">
        <f t="shared" si="71"/>
        <v>0</v>
      </c>
      <c r="AB115" s="20">
        <f t="shared" si="71"/>
        <v>0</v>
      </c>
      <c r="AC115" s="20">
        <f t="shared" si="71"/>
        <v>0</v>
      </c>
      <c r="AD115" s="20">
        <f t="shared" si="71"/>
        <v>0</v>
      </c>
      <c r="AE115" s="20">
        <f t="shared" si="71"/>
        <v>0</v>
      </c>
      <c r="AF115" s="20">
        <f t="shared" si="71"/>
        <v>0</v>
      </c>
      <c r="AG115" s="20">
        <f t="shared" si="71"/>
        <v>0</v>
      </c>
      <c r="AH115" s="20">
        <f t="shared" si="71"/>
        <v>0</v>
      </c>
      <c r="AI115" s="126">
        <f>IF(ISERROR(AH115/J115),0,AH115/J115)</f>
        <v>0</v>
      </c>
      <c r="AJ115" s="126">
        <f>IF(ISERROR(AH115/$AH$191),0,AH115/$AH$191)</f>
        <v>0</v>
      </c>
      <c r="AK115" s="109"/>
      <c r="AL115" s="109"/>
      <c r="AM115" s="109"/>
      <c r="AN115" s="109"/>
      <c r="AO115" s="109"/>
      <c r="AP115" s="109"/>
      <c r="AQ115" s="109"/>
      <c r="AR115" s="109"/>
    </row>
    <row r="116" spans="1:44" ht="12.75" hidden="1" customHeight="1" x14ac:dyDescent="0.25">
      <c r="A116" s="196" t="s">
        <v>60</v>
      </c>
      <c r="B116" s="197"/>
      <c r="C116" s="197"/>
      <c r="D116" s="197"/>
      <c r="E116" s="198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127"/>
      <c r="D117" s="128"/>
      <c r="E117" s="139"/>
      <c r="F117" s="130"/>
      <c r="G117" s="130"/>
      <c r="H117" s="128"/>
      <c r="I117" s="128"/>
      <c r="J117" s="77"/>
      <c r="K117" s="140"/>
      <c r="L117" s="141"/>
      <c r="M117" s="57"/>
      <c r="N117" s="133"/>
      <c r="O117" s="57"/>
      <c r="P117" s="134"/>
      <c r="Q117" s="134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09"/>
      <c r="AL117" s="109"/>
      <c r="AM117" s="109"/>
      <c r="AN117" s="109"/>
      <c r="AO117" s="109"/>
      <c r="AP117" s="109"/>
      <c r="AQ117" s="109"/>
      <c r="AR117" s="109"/>
    </row>
    <row r="118" spans="1:44" ht="12.75" hidden="1" customHeight="1" outlineLevel="1" x14ac:dyDescent="0.25">
      <c r="A118" s="25">
        <v>2</v>
      </c>
      <c r="B118" s="26"/>
      <c r="C118" s="114"/>
      <c r="D118" s="115"/>
      <c r="E118" s="120"/>
      <c r="F118" s="116"/>
      <c r="G118" s="116"/>
      <c r="H118" s="115"/>
      <c r="I118" s="119"/>
      <c r="J118" s="77"/>
      <c r="K118" s="121"/>
      <c r="L118" s="120"/>
      <c r="M118" s="31"/>
      <c r="N118" s="31"/>
      <c r="O118" s="31"/>
      <c r="P118" s="120"/>
      <c r="Q118" s="120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09"/>
      <c r="AL118" s="109"/>
      <c r="AM118" s="109"/>
      <c r="AN118" s="109"/>
      <c r="AO118" s="109"/>
      <c r="AP118" s="109"/>
      <c r="AQ118" s="109"/>
      <c r="AR118" s="109"/>
    </row>
    <row r="119" spans="1:44" ht="12.75" hidden="1" customHeight="1" outlineLevel="1" x14ac:dyDescent="0.25">
      <c r="A119" s="25">
        <v>3</v>
      </c>
      <c r="B119" s="26"/>
      <c r="C119" s="118"/>
      <c r="D119" s="119"/>
      <c r="E119" s="120"/>
      <c r="F119" s="120"/>
      <c r="G119" s="120"/>
      <c r="H119" s="119"/>
      <c r="I119" s="119"/>
      <c r="J119" s="77"/>
      <c r="K119" s="121"/>
      <c r="L119" s="120"/>
      <c r="M119" s="31"/>
      <c r="N119" s="31"/>
      <c r="O119" s="31"/>
      <c r="P119" s="120"/>
      <c r="Q119" s="120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118"/>
      <c r="D120" s="119"/>
      <c r="E120" s="120"/>
      <c r="F120" s="120"/>
      <c r="G120" s="120"/>
      <c r="H120" s="119"/>
      <c r="I120" s="119"/>
      <c r="J120" s="77"/>
      <c r="K120" s="121"/>
      <c r="L120" s="120"/>
      <c r="M120" s="31"/>
      <c r="N120" s="31"/>
      <c r="O120" s="31"/>
      <c r="P120" s="120"/>
      <c r="Q120" s="120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09"/>
      <c r="AL120" s="109"/>
      <c r="AM120" s="109"/>
      <c r="AN120" s="109"/>
      <c r="AO120" s="109"/>
      <c r="AP120" s="109"/>
      <c r="AQ120" s="109"/>
      <c r="AR120" s="109"/>
    </row>
    <row r="121" spans="1:44" ht="12.75" hidden="1" customHeight="1" outlineLevel="1" x14ac:dyDescent="0.25">
      <c r="A121" s="25">
        <v>5</v>
      </c>
      <c r="B121" s="26"/>
      <c r="C121" s="118"/>
      <c r="D121" s="119"/>
      <c r="E121" s="120"/>
      <c r="F121" s="120"/>
      <c r="G121" s="120"/>
      <c r="H121" s="119"/>
      <c r="I121" s="119"/>
      <c r="J121" s="77"/>
      <c r="K121" s="121"/>
      <c r="L121" s="120"/>
      <c r="M121" s="31"/>
      <c r="N121" s="31"/>
      <c r="O121" s="31"/>
      <c r="P121" s="120"/>
      <c r="Q121" s="120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09"/>
      <c r="AL121" s="109"/>
      <c r="AM121" s="109"/>
      <c r="AN121" s="109"/>
      <c r="AO121" s="109"/>
      <c r="AP121" s="109"/>
      <c r="AQ121" s="109"/>
      <c r="AR121" s="109"/>
    </row>
    <row r="122" spans="1:44" ht="12.75" hidden="1" customHeight="1" outlineLevel="1" x14ac:dyDescent="0.25">
      <c r="A122" s="25">
        <v>6</v>
      </c>
      <c r="B122" s="26"/>
      <c r="C122" s="118"/>
      <c r="D122" s="119"/>
      <c r="E122" s="120"/>
      <c r="F122" s="120"/>
      <c r="G122" s="120"/>
      <c r="H122" s="119"/>
      <c r="I122" s="119"/>
      <c r="J122" s="77"/>
      <c r="K122" s="121"/>
      <c r="L122" s="120"/>
      <c r="M122" s="31"/>
      <c r="N122" s="31"/>
      <c r="O122" s="31"/>
      <c r="P122" s="120"/>
      <c r="Q122" s="120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118"/>
      <c r="D123" s="119"/>
      <c r="E123" s="120"/>
      <c r="F123" s="120"/>
      <c r="G123" s="120"/>
      <c r="H123" s="119"/>
      <c r="I123" s="119"/>
      <c r="J123" s="77"/>
      <c r="K123" s="121"/>
      <c r="L123" s="120"/>
      <c r="M123" s="31"/>
      <c r="N123" s="31"/>
      <c r="O123" s="31"/>
      <c r="P123" s="120"/>
      <c r="Q123" s="120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09"/>
      <c r="AL123" s="109"/>
      <c r="AM123" s="109"/>
      <c r="AN123" s="109"/>
      <c r="AO123" s="109"/>
      <c r="AP123" s="109"/>
      <c r="AQ123" s="109"/>
      <c r="AR123" s="109"/>
    </row>
    <row r="124" spans="1:44" ht="12.75" hidden="1" customHeight="1" outlineLevel="1" x14ac:dyDescent="0.25">
      <c r="A124" s="25">
        <v>8</v>
      </c>
      <c r="B124" s="26"/>
      <c r="C124" s="118"/>
      <c r="D124" s="119"/>
      <c r="E124" s="120"/>
      <c r="F124" s="120"/>
      <c r="G124" s="120"/>
      <c r="H124" s="119"/>
      <c r="I124" s="119"/>
      <c r="J124" s="77"/>
      <c r="K124" s="121"/>
      <c r="L124" s="120"/>
      <c r="M124" s="31"/>
      <c r="N124" s="31"/>
      <c r="O124" s="31"/>
      <c r="P124" s="120"/>
      <c r="Q124" s="120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09"/>
      <c r="AL124" s="109"/>
      <c r="AM124" s="109"/>
      <c r="AN124" s="109"/>
      <c r="AO124" s="109"/>
      <c r="AP124" s="109"/>
      <c r="AQ124" s="109"/>
      <c r="AR124" s="109"/>
    </row>
    <row r="125" spans="1:44" ht="12.75" hidden="1" customHeight="1" outlineLevel="1" x14ac:dyDescent="0.25">
      <c r="A125" s="25">
        <v>9</v>
      </c>
      <c r="B125" s="26"/>
      <c r="C125" s="118"/>
      <c r="D125" s="119"/>
      <c r="E125" s="120"/>
      <c r="F125" s="120"/>
      <c r="G125" s="120"/>
      <c r="H125" s="119"/>
      <c r="I125" s="119"/>
      <c r="J125" s="77"/>
      <c r="K125" s="121"/>
      <c r="L125" s="120"/>
      <c r="M125" s="31"/>
      <c r="N125" s="31"/>
      <c r="O125" s="31"/>
      <c r="P125" s="120"/>
      <c r="Q125" s="120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118"/>
      <c r="D126" s="119"/>
      <c r="E126" s="120"/>
      <c r="F126" s="120"/>
      <c r="G126" s="120"/>
      <c r="H126" s="119"/>
      <c r="I126" s="119"/>
      <c r="J126" s="77"/>
      <c r="K126" s="122"/>
      <c r="L126" s="120"/>
      <c r="M126" s="31"/>
      <c r="N126" s="31"/>
      <c r="O126" s="31"/>
      <c r="P126" s="120"/>
      <c r="Q126" s="120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09"/>
      <c r="AL126" s="109"/>
      <c r="AM126" s="109"/>
      <c r="AN126" s="109"/>
      <c r="AO126" s="109"/>
      <c r="AP126" s="109"/>
      <c r="AQ126" s="109"/>
      <c r="AR126" s="109"/>
    </row>
    <row r="127" spans="1:44" ht="12.75" hidden="1" customHeight="1" collapsed="1" x14ac:dyDescent="0.25">
      <c r="A127" s="205" t="s">
        <v>61</v>
      </c>
      <c r="B127" s="208"/>
      <c r="C127" s="206"/>
      <c r="D127" s="206"/>
      <c r="E127" s="206"/>
      <c r="F127" s="206"/>
      <c r="G127" s="206"/>
      <c r="H127" s="206"/>
      <c r="I127" s="207"/>
      <c r="J127" s="20">
        <f>SUM(J117:J126)</f>
        <v>0</v>
      </c>
      <c r="K127" s="20">
        <f>SUM(K117:K126)</f>
        <v>0</v>
      </c>
      <c r="L127" s="123"/>
      <c r="M127" s="20">
        <f>SUM(M117:M126)</f>
        <v>0</v>
      </c>
      <c r="N127" s="20">
        <f>SUM(N117:N126)</f>
        <v>0</v>
      </c>
      <c r="O127" s="20">
        <f>SUM(O117:O126)</f>
        <v>0</v>
      </c>
      <c r="P127" s="124"/>
      <c r="Q127" s="125"/>
      <c r="R127" s="20">
        <f t="shared" ref="R127:AH127" si="79">SUM(R117:R126)</f>
        <v>0</v>
      </c>
      <c r="S127" s="20">
        <f t="shared" si="79"/>
        <v>0</v>
      </c>
      <c r="T127" s="20">
        <f t="shared" si="79"/>
        <v>0</v>
      </c>
      <c r="U127" s="20">
        <f t="shared" si="79"/>
        <v>0</v>
      </c>
      <c r="V127" s="20">
        <f t="shared" si="79"/>
        <v>0</v>
      </c>
      <c r="W127" s="20">
        <f t="shared" si="79"/>
        <v>0</v>
      </c>
      <c r="X127" s="20">
        <f t="shared" si="79"/>
        <v>0</v>
      </c>
      <c r="Y127" s="20">
        <f t="shared" si="79"/>
        <v>0</v>
      </c>
      <c r="Z127" s="20">
        <f t="shared" si="79"/>
        <v>0</v>
      </c>
      <c r="AA127" s="20">
        <f t="shared" si="79"/>
        <v>0</v>
      </c>
      <c r="AB127" s="20">
        <f t="shared" si="79"/>
        <v>0</v>
      </c>
      <c r="AC127" s="20">
        <f t="shared" si="79"/>
        <v>0</v>
      </c>
      <c r="AD127" s="20">
        <f t="shared" si="79"/>
        <v>0</v>
      </c>
      <c r="AE127" s="20">
        <f t="shared" si="79"/>
        <v>0</v>
      </c>
      <c r="AF127" s="20">
        <f t="shared" si="79"/>
        <v>0</v>
      </c>
      <c r="AG127" s="20">
        <f t="shared" si="79"/>
        <v>0</v>
      </c>
      <c r="AH127" s="20">
        <f t="shared" si="79"/>
        <v>0</v>
      </c>
      <c r="AI127" s="126">
        <f>IF(ISERROR(AH127/J127),0,AH127/J127)</f>
        <v>0</v>
      </c>
      <c r="AJ127" s="126">
        <f>IF(ISERROR(AH127/$AH$191),0,AH127/$AH$191)</f>
        <v>0</v>
      </c>
      <c r="AK127" s="109"/>
      <c r="AL127" s="109"/>
      <c r="AM127" s="109"/>
      <c r="AN127" s="109"/>
      <c r="AO127" s="109"/>
      <c r="AP127" s="109"/>
      <c r="AQ127" s="109"/>
      <c r="AR127" s="109"/>
    </row>
    <row r="128" spans="1:44" ht="12.75" hidden="1" customHeight="1" x14ac:dyDescent="0.25">
      <c r="A128" s="196" t="s">
        <v>62</v>
      </c>
      <c r="B128" s="197"/>
      <c r="C128" s="197"/>
      <c r="D128" s="197"/>
      <c r="E128" s="198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27"/>
      <c r="C129" s="127"/>
      <c r="D129" s="131"/>
      <c r="E129" s="142"/>
      <c r="F129" s="143"/>
      <c r="G129" s="5"/>
      <c r="H129" s="128"/>
      <c r="I129" s="128"/>
      <c r="J129" s="77"/>
      <c r="K129" s="7"/>
      <c r="L129" s="144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09"/>
      <c r="AL129" s="109"/>
      <c r="AM129" s="109"/>
      <c r="AN129" s="109"/>
      <c r="AO129" s="109"/>
      <c r="AP129" s="109"/>
      <c r="AQ129" s="109"/>
      <c r="AR129" s="109"/>
    </row>
    <row r="130" spans="1:44" ht="12.75" hidden="1" customHeight="1" outlineLevel="1" x14ac:dyDescent="0.25">
      <c r="A130" s="26">
        <v>2</v>
      </c>
      <c r="B130" s="26"/>
      <c r="C130" s="145"/>
      <c r="D130" s="119"/>
      <c r="E130" s="145"/>
      <c r="F130" s="145"/>
      <c r="G130" s="145"/>
      <c r="H130" s="119"/>
      <c r="I130" s="119"/>
      <c r="J130" s="77"/>
      <c r="K130" s="121"/>
      <c r="L130" s="120"/>
      <c r="M130" s="31"/>
      <c r="N130" s="31"/>
      <c r="O130" s="31"/>
      <c r="P130" s="120"/>
      <c r="Q130" s="120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09"/>
      <c r="AL130" s="109"/>
      <c r="AM130" s="109"/>
      <c r="AN130" s="109"/>
      <c r="AO130" s="109"/>
      <c r="AP130" s="109"/>
      <c r="AQ130" s="109"/>
      <c r="AR130" s="109"/>
    </row>
    <row r="131" spans="1:44" ht="12.75" hidden="1" customHeight="1" outlineLevel="1" x14ac:dyDescent="0.25">
      <c r="A131" s="26">
        <v>3</v>
      </c>
      <c r="B131" s="26"/>
      <c r="C131" s="145"/>
      <c r="D131" s="119"/>
      <c r="E131" s="145"/>
      <c r="F131" s="145"/>
      <c r="G131" s="145"/>
      <c r="H131" s="119"/>
      <c r="I131" s="119"/>
      <c r="J131" s="77"/>
      <c r="K131" s="121"/>
      <c r="L131" s="120"/>
      <c r="M131" s="31"/>
      <c r="N131" s="31"/>
      <c r="O131" s="31"/>
      <c r="P131" s="120"/>
      <c r="Q131" s="120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145"/>
      <c r="D132" s="146"/>
      <c r="E132" s="145"/>
      <c r="F132" s="145"/>
      <c r="G132" s="145"/>
      <c r="H132" s="119"/>
      <c r="I132" s="119"/>
      <c r="J132" s="77"/>
      <c r="K132" s="121"/>
      <c r="L132" s="120"/>
      <c r="M132" s="31"/>
      <c r="N132" s="31"/>
      <c r="O132" s="31"/>
      <c r="P132" s="120"/>
      <c r="Q132" s="120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09"/>
      <c r="AL132" s="109"/>
      <c r="AM132" s="109"/>
      <c r="AN132" s="109"/>
      <c r="AO132" s="109"/>
      <c r="AP132" s="109"/>
      <c r="AQ132" s="109"/>
      <c r="AR132" s="109"/>
    </row>
    <row r="133" spans="1:44" ht="12.75" hidden="1" customHeight="1" outlineLevel="1" x14ac:dyDescent="0.25">
      <c r="A133" s="26">
        <v>5</v>
      </c>
      <c r="B133" s="25"/>
      <c r="C133" s="145"/>
      <c r="D133" s="146"/>
      <c r="E133" s="145"/>
      <c r="F133" s="145"/>
      <c r="G133" s="145"/>
      <c r="H133" s="119"/>
      <c r="I133" s="119"/>
      <c r="J133" s="77"/>
      <c r="K133" s="121"/>
      <c r="L133" s="120"/>
      <c r="M133" s="31"/>
      <c r="N133" s="31"/>
      <c r="O133" s="31"/>
      <c r="P133" s="120"/>
      <c r="Q133" s="120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09"/>
      <c r="AL133" s="109"/>
      <c r="AM133" s="109"/>
      <c r="AN133" s="109"/>
      <c r="AO133" s="109"/>
      <c r="AP133" s="109"/>
      <c r="AQ133" s="109"/>
      <c r="AR133" s="109"/>
    </row>
    <row r="134" spans="1:44" ht="12.75" hidden="1" customHeight="1" outlineLevel="1" x14ac:dyDescent="0.25">
      <c r="A134" s="26">
        <v>6</v>
      </c>
      <c r="B134" s="26"/>
      <c r="C134" s="145"/>
      <c r="D134" s="119"/>
      <c r="E134" s="145"/>
      <c r="F134" s="145"/>
      <c r="G134" s="145"/>
      <c r="H134" s="119"/>
      <c r="I134" s="119"/>
      <c r="J134" s="77"/>
      <c r="K134" s="121"/>
      <c r="L134" s="120"/>
      <c r="M134" s="31"/>
      <c r="N134" s="31"/>
      <c r="O134" s="31"/>
      <c r="P134" s="120"/>
      <c r="Q134" s="120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145"/>
      <c r="D135" s="119"/>
      <c r="E135" s="145"/>
      <c r="F135" s="145"/>
      <c r="G135" s="145"/>
      <c r="H135" s="119"/>
      <c r="I135" s="119"/>
      <c r="J135" s="77"/>
      <c r="K135" s="121"/>
      <c r="L135" s="120"/>
      <c r="M135" s="31"/>
      <c r="N135" s="31"/>
      <c r="O135" s="31"/>
      <c r="P135" s="120"/>
      <c r="Q135" s="120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09"/>
      <c r="AL135" s="109"/>
      <c r="AM135" s="109"/>
      <c r="AN135" s="109"/>
      <c r="AO135" s="109"/>
      <c r="AP135" s="109"/>
      <c r="AQ135" s="109"/>
      <c r="AR135" s="109"/>
    </row>
    <row r="136" spans="1:44" ht="12.75" hidden="1" customHeight="1" outlineLevel="1" x14ac:dyDescent="0.25">
      <c r="A136" s="26">
        <v>8</v>
      </c>
      <c r="B136" s="26"/>
      <c r="C136" s="145"/>
      <c r="D136" s="119"/>
      <c r="E136" s="145"/>
      <c r="F136" s="145"/>
      <c r="G136" s="145"/>
      <c r="H136" s="119"/>
      <c r="I136" s="119"/>
      <c r="J136" s="77"/>
      <c r="K136" s="121"/>
      <c r="L136" s="120"/>
      <c r="M136" s="31"/>
      <c r="N136" s="31"/>
      <c r="O136" s="31"/>
      <c r="P136" s="120"/>
      <c r="Q136" s="120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09"/>
      <c r="AL136" s="109"/>
      <c r="AM136" s="109"/>
      <c r="AN136" s="109"/>
      <c r="AO136" s="109"/>
      <c r="AP136" s="109"/>
      <c r="AQ136" s="109"/>
      <c r="AR136" s="109"/>
    </row>
    <row r="137" spans="1:44" ht="12.75" hidden="1" customHeight="1" outlineLevel="1" x14ac:dyDescent="0.25">
      <c r="A137" s="26">
        <v>9</v>
      </c>
      <c r="B137" s="26"/>
      <c r="C137" s="145"/>
      <c r="D137" s="119"/>
      <c r="E137" s="145"/>
      <c r="F137" s="145"/>
      <c r="G137" s="145"/>
      <c r="H137" s="119"/>
      <c r="I137" s="119"/>
      <c r="J137" s="77"/>
      <c r="K137" s="121"/>
      <c r="L137" s="120"/>
      <c r="M137" s="31"/>
      <c r="N137" s="31"/>
      <c r="O137" s="31"/>
      <c r="P137" s="120"/>
      <c r="Q137" s="120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145"/>
      <c r="D138" s="119"/>
      <c r="E138" s="145"/>
      <c r="F138" s="145"/>
      <c r="G138" s="145"/>
      <c r="H138" s="119"/>
      <c r="I138" s="119"/>
      <c r="J138" s="77"/>
      <c r="K138" s="122"/>
      <c r="L138" s="120"/>
      <c r="M138" s="31"/>
      <c r="N138" s="31"/>
      <c r="O138" s="31"/>
      <c r="P138" s="120"/>
      <c r="Q138" s="120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09"/>
      <c r="AL138" s="109"/>
      <c r="AM138" s="109"/>
      <c r="AN138" s="109"/>
      <c r="AO138" s="109"/>
      <c r="AP138" s="109"/>
      <c r="AQ138" s="109"/>
      <c r="AR138" s="109"/>
    </row>
    <row r="139" spans="1:44" ht="12.75" hidden="1" customHeight="1" collapsed="1" x14ac:dyDescent="0.25">
      <c r="A139" s="209" t="s">
        <v>63</v>
      </c>
      <c r="B139" s="209"/>
      <c r="C139" s="209"/>
      <c r="D139" s="209"/>
      <c r="E139" s="209"/>
      <c r="F139" s="209"/>
      <c r="G139" s="209"/>
      <c r="H139" s="209"/>
      <c r="I139" s="209"/>
      <c r="J139" s="20">
        <v>0</v>
      </c>
      <c r="K139" s="20">
        <v>0</v>
      </c>
      <c r="L139" s="123"/>
      <c r="M139" s="20">
        <f>SUM(M129:M138)</f>
        <v>0</v>
      </c>
      <c r="N139" s="20">
        <f>SUM(N129:N138)</f>
        <v>0</v>
      </c>
      <c r="O139" s="20">
        <f>SUM(O129:O138)</f>
        <v>0</v>
      </c>
      <c r="P139" s="124"/>
      <c r="Q139" s="125"/>
      <c r="R139" s="20">
        <f t="shared" ref="R139:AH139" si="87">SUM(R129:R138)</f>
        <v>0</v>
      </c>
      <c r="S139" s="20">
        <f t="shared" si="87"/>
        <v>0</v>
      </c>
      <c r="T139" s="20">
        <f t="shared" si="87"/>
        <v>0</v>
      </c>
      <c r="U139" s="20">
        <f t="shared" si="87"/>
        <v>0</v>
      </c>
      <c r="V139" s="20">
        <f t="shared" si="87"/>
        <v>0</v>
      </c>
      <c r="W139" s="20">
        <f t="shared" si="87"/>
        <v>0</v>
      </c>
      <c r="X139" s="20">
        <f t="shared" si="87"/>
        <v>0</v>
      </c>
      <c r="Y139" s="20">
        <f t="shared" si="87"/>
        <v>0</v>
      </c>
      <c r="Z139" s="20">
        <f t="shared" si="87"/>
        <v>0</v>
      </c>
      <c r="AA139" s="20">
        <f t="shared" si="87"/>
        <v>0</v>
      </c>
      <c r="AB139" s="20">
        <f t="shared" si="87"/>
        <v>0</v>
      </c>
      <c r="AC139" s="20">
        <f t="shared" si="87"/>
        <v>0</v>
      </c>
      <c r="AD139" s="20">
        <f t="shared" si="87"/>
        <v>0</v>
      </c>
      <c r="AE139" s="20">
        <f t="shared" si="87"/>
        <v>0</v>
      </c>
      <c r="AF139" s="20">
        <f t="shared" si="87"/>
        <v>0</v>
      </c>
      <c r="AG139" s="20">
        <f t="shared" si="87"/>
        <v>0</v>
      </c>
      <c r="AH139" s="20">
        <f t="shared" si="87"/>
        <v>0</v>
      </c>
      <c r="AI139" s="126">
        <f>IF(ISERROR(AH139/J139),0,AH139/J139)</f>
        <v>0</v>
      </c>
      <c r="AJ139" s="126">
        <f>IF(ISERROR(AH139/$AH$191),0,AH139/$AH$191)</f>
        <v>0</v>
      </c>
      <c r="AK139" s="109"/>
      <c r="AL139" s="109"/>
      <c r="AM139" s="109"/>
      <c r="AN139" s="109"/>
      <c r="AO139" s="109"/>
      <c r="AP139" s="109"/>
      <c r="AQ139" s="109"/>
      <c r="AR139" s="109"/>
    </row>
    <row r="140" spans="1:44" ht="12.75" hidden="1" customHeight="1" x14ac:dyDescent="0.25">
      <c r="A140" s="210" t="s">
        <v>64</v>
      </c>
      <c r="B140" s="211"/>
      <c r="C140" s="211"/>
      <c r="D140" s="211"/>
      <c r="E140" s="212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114"/>
      <c r="D141" s="115"/>
      <c r="E141" s="116"/>
      <c r="F141" s="116"/>
      <c r="G141" s="116"/>
      <c r="H141" s="115"/>
      <c r="I141" s="115"/>
      <c r="J141" s="77"/>
      <c r="K141" s="117"/>
      <c r="L141" s="116"/>
      <c r="M141" s="31"/>
      <c r="N141" s="31"/>
      <c r="O141" s="31"/>
      <c r="P141" s="116"/>
      <c r="Q141" s="116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09"/>
      <c r="AL141" s="109"/>
      <c r="AM141" s="109"/>
      <c r="AN141" s="109"/>
      <c r="AO141" s="109"/>
      <c r="AP141" s="109"/>
      <c r="AQ141" s="109"/>
      <c r="AR141" s="109"/>
    </row>
    <row r="142" spans="1:44" ht="12.75" hidden="1" customHeight="1" outlineLevel="1" x14ac:dyDescent="0.25">
      <c r="A142" s="25">
        <v>2</v>
      </c>
      <c r="B142" s="26"/>
      <c r="C142" s="118"/>
      <c r="D142" s="119"/>
      <c r="E142" s="120"/>
      <c r="F142" s="120"/>
      <c r="G142" s="120"/>
      <c r="H142" s="119"/>
      <c r="I142" s="119"/>
      <c r="J142" s="77"/>
      <c r="K142" s="121"/>
      <c r="L142" s="120"/>
      <c r="M142" s="31"/>
      <c r="N142" s="31"/>
      <c r="O142" s="31"/>
      <c r="P142" s="120"/>
      <c r="Q142" s="120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09"/>
      <c r="AL142" s="109"/>
      <c r="AM142" s="109"/>
      <c r="AN142" s="109"/>
      <c r="AO142" s="109"/>
      <c r="AP142" s="109"/>
      <c r="AQ142" s="109"/>
      <c r="AR142" s="109"/>
    </row>
    <row r="143" spans="1:44" ht="12.75" hidden="1" customHeight="1" outlineLevel="1" x14ac:dyDescent="0.25">
      <c r="A143" s="25">
        <v>3</v>
      </c>
      <c r="B143" s="26"/>
      <c r="C143" s="118"/>
      <c r="D143" s="119"/>
      <c r="E143" s="120"/>
      <c r="F143" s="120"/>
      <c r="G143" s="120"/>
      <c r="H143" s="119"/>
      <c r="I143" s="119"/>
      <c r="J143" s="77"/>
      <c r="K143" s="121"/>
      <c r="L143" s="120"/>
      <c r="M143" s="31"/>
      <c r="N143" s="31"/>
      <c r="O143" s="31"/>
      <c r="P143" s="120"/>
      <c r="Q143" s="120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118"/>
      <c r="D144" s="119"/>
      <c r="E144" s="120"/>
      <c r="F144" s="120"/>
      <c r="G144" s="120"/>
      <c r="H144" s="119"/>
      <c r="I144" s="119"/>
      <c r="J144" s="77"/>
      <c r="K144" s="121"/>
      <c r="L144" s="120"/>
      <c r="M144" s="31"/>
      <c r="N144" s="31"/>
      <c r="O144" s="31"/>
      <c r="P144" s="120"/>
      <c r="Q144" s="120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09"/>
      <c r="AL144" s="109"/>
      <c r="AM144" s="109"/>
      <c r="AN144" s="109"/>
      <c r="AO144" s="109"/>
      <c r="AP144" s="109"/>
      <c r="AQ144" s="109"/>
      <c r="AR144" s="109"/>
    </row>
    <row r="145" spans="1:44" ht="12.75" hidden="1" customHeight="1" outlineLevel="1" x14ac:dyDescent="0.25">
      <c r="A145" s="25">
        <v>5</v>
      </c>
      <c r="B145" s="26"/>
      <c r="C145" s="118"/>
      <c r="D145" s="119"/>
      <c r="E145" s="120"/>
      <c r="F145" s="120"/>
      <c r="G145" s="120"/>
      <c r="H145" s="119"/>
      <c r="I145" s="119"/>
      <c r="J145" s="77"/>
      <c r="K145" s="121"/>
      <c r="L145" s="120"/>
      <c r="M145" s="31"/>
      <c r="N145" s="31"/>
      <c r="O145" s="31"/>
      <c r="P145" s="120"/>
      <c r="Q145" s="120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09"/>
      <c r="AL145" s="109"/>
      <c r="AM145" s="109"/>
      <c r="AN145" s="109"/>
      <c r="AO145" s="109"/>
      <c r="AP145" s="109"/>
      <c r="AQ145" s="109"/>
      <c r="AR145" s="109"/>
    </row>
    <row r="146" spans="1:44" ht="12.75" hidden="1" customHeight="1" outlineLevel="1" x14ac:dyDescent="0.25">
      <c r="A146" s="25">
        <v>6</v>
      </c>
      <c r="B146" s="26"/>
      <c r="C146" s="118"/>
      <c r="D146" s="119"/>
      <c r="E146" s="120"/>
      <c r="F146" s="120"/>
      <c r="G146" s="120"/>
      <c r="H146" s="119"/>
      <c r="I146" s="119"/>
      <c r="J146" s="77"/>
      <c r="K146" s="121"/>
      <c r="L146" s="120"/>
      <c r="M146" s="31"/>
      <c r="N146" s="31"/>
      <c r="O146" s="31"/>
      <c r="P146" s="120"/>
      <c r="Q146" s="120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118"/>
      <c r="D147" s="119"/>
      <c r="E147" s="120"/>
      <c r="F147" s="120"/>
      <c r="G147" s="120"/>
      <c r="H147" s="119"/>
      <c r="I147" s="119"/>
      <c r="J147" s="77"/>
      <c r="K147" s="121"/>
      <c r="L147" s="120"/>
      <c r="M147" s="31"/>
      <c r="N147" s="31"/>
      <c r="O147" s="31"/>
      <c r="P147" s="120"/>
      <c r="Q147" s="120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09"/>
      <c r="AL147" s="109"/>
      <c r="AM147" s="109"/>
      <c r="AN147" s="109"/>
      <c r="AO147" s="109"/>
      <c r="AP147" s="109"/>
      <c r="AQ147" s="109"/>
      <c r="AR147" s="109"/>
    </row>
    <row r="148" spans="1:44" ht="12.75" hidden="1" customHeight="1" outlineLevel="1" x14ac:dyDescent="0.25">
      <c r="A148" s="25">
        <v>8</v>
      </c>
      <c r="B148" s="26"/>
      <c r="C148" s="118"/>
      <c r="D148" s="119"/>
      <c r="E148" s="120"/>
      <c r="F148" s="120"/>
      <c r="G148" s="120"/>
      <c r="H148" s="119"/>
      <c r="I148" s="119"/>
      <c r="J148" s="77"/>
      <c r="K148" s="121"/>
      <c r="L148" s="120"/>
      <c r="M148" s="31"/>
      <c r="N148" s="31"/>
      <c r="O148" s="31"/>
      <c r="P148" s="120"/>
      <c r="Q148" s="120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09"/>
      <c r="AL148" s="109"/>
      <c r="AM148" s="109"/>
      <c r="AN148" s="109"/>
      <c r="AO148" s="109"/>
      <c r="AP148" s="109"/>
      <c r="AQ148" s="109"/>
      <c r="AR148" s="109"/>
    </row>
    <row r="149" spans="1:44" ht="12.75" hidden="1" customHeight="1" outlineLevel="1" x14ac:dyDescent="0.25">
      <c r="A149" s="25">
        <v>9</v>
      </c>
      <c r="B149" s="26"/>
      <c r="C149" s="118"/>
      <c r="D149" s="119"/>
      <c r="E149" s="120"/>
      <c r="F149" s="120"/>
      <c r="G149" s="120"/>
      <c r="H149" s="119"/>
      <c r="I149" s="119"/>
      <c r="J149" s="77"/>
      <c r="K149" s="121"/>
      <c r="L149" s="120"/>
      <c r="M149" s="31"/>
      <c r="N149" s="31"/>
      <c r="O149" s="31"/>
      <c r="P149" s="120"/>
      <c r="Q149" s="120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118"/>
      <c r="D150" s="119"/>
      <c r="E150" s="120"/>
      <c r="F150" s="120"/>
      <c r="G150" s="120"/>
      <c r="H150" s="119"/>
      <c r="I150" s="119"/>
      <c r="J150" s="77"/>
      <c r="K150" s="122"/>
      <c r="L150" s="120"/>
      <c r="M150" s="31"/>
      <c r="N150" s="31"/>
      <c r="O150" s="31"/>
      <c r="P150" s="120"/>
      <c r="Q150" s="120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09"/>
      <c r="AL150" s="109"/>
      <c r="AM150" s="109"/>
      <c r="AN150" s="109"/>
      <c r="AO150" s="109"/>
      <c r="AP150" s="109"/>
      <c r="AQ150" s="109"/>
      <c r="AR150" s="109"/>
    </row>
    <row r="151" spans="1:44" ht="12.75" hidden="1" customHeight="1" collapsed="1" x14ac:dyDescent="0.25">
      <c r="A151" s="205" t="s">
        <v>65</v>
      </c>
      <c r="B151" s="206"/>
      <c r="C151" s="206"/>
      <c r="D151" s="206"/>
      <c r="E151" s="206"/>
      <c r="F151" s="206"/>
      <c r="G151" s="206"/>
      <c r="H151" s="206"/>
      <c r="I151" s="207"/>
      <c r="J151" s="20">
        <f>SUM(J141:J150)</f>
        <v>0</v>
      </c>
      <c r="K151" s="20">
        <f>SUM(K141:K150)</f>
        <v>0</v>
      </c>
      <c r="L151" s="123"/>
      <c r="M151" s="20">
        <f>SUM(M141:M150)</f>
        <v>0</v>
      </c>
      <c r="N151" s="20">
        <f>SUM(N141:N150)</f>
        <v>0</v>
      </c>
      <c r="O151" s="20">
        <f>SUM(O141:O150)</f>
        <v>0</v>
      </c>
      <c r="P151" s="124"/>
      <c r="Q151" s="125"/>
      <c r="R151" s="20">
        <f t="shared" ref="R151:AH151" si="95">SUM(R141:R150)</f>
        <v>0</v>
      </c>
      <c r="S151" s="20">
        <f t="shared" si="95"/>
        <v>0</v>
      </c>
      <c r="T151" s="20">
        <f t="shared" si="95"/>
        <v>0</v>
      </c>
      <c r="U151" s="20">
        <f t="shared" si="95"/>
        <v>0</v>
      </c>
      <c r="V151" s="20">
        <f t="shared" si="95"/>
        <v>0</v>
      </c>
      <c r="W151" s="20">
        <f t="shared" si="95"/>
        <v>0</v>
      </c>
      <c r="X151" s="20">
        <f t="shared" si="95"/>
        <v>0</v>
      </c>
      <c r="Y151" s="20">
        <f t="shared" si="95"/>
        <v>0</v>
      </c>
      <c r="Z151" s="20">
        <f t="shared" si="95"/>
        <v>0</v>
      </c>
      <c r="AA151" s="20">
        <f t="shared" si="95"/>
        <v>0</v>
      </c>
      <c r="AB151" s="20">
        <f t="shared" si="95"/>
        <v>0</v>
      </c>
      <c r="AC151" s="20">
        <f t="shared" si="95"/>
        <v>0</v>
      </c>
      <c r="AD151" s="20">
        <f t="shared" si="95"/>
        <v>0</v>
      </c>
      <c r="AE151" s="20">
        <f t="shared" si="95"/>
        <v>0</v>
      </c>
      <c r="AF151" s="20">
        <f t="shared" si="95"/>
        <v>0</v>
      </c>
      <c r="AG151" s="20">
        <f t="shared" si="95"/>
        <v>0</v>
      </c>
      <c r="AH151" s="20">
        <f t="shared" si="95"/>
        <v>0</v>
      </c>
      <c r="AI151" s="126">
        <f>IF(ISERROR(AH151/J151),0,AH151/J151)</f>
        <v>0</v>
      </c>
      <c r="AJ151" s="126">
        <f>IF(ISERROR(AH151/$AH$191),0,AH151/$AH$191)</f>
        <v>0</v>
      </c>
      <c r="AK151" s="109"/>
      <c r="AL151" s="109"/>
      <c r="AM151" s="109"/>
      <c r="AN151" s="109"/>
      <c r="AO151" s="109"/>
      <c r="AP151" s="109"/>
      <c r="AQ151" s="109"/>
      <c r="AR151" s="109"/>
    </row>
    <row r="152" spans="1:44" ht="12.75" hidden="1" customHeight="1" x14ac:dyDescent="0.25">
      <c r="A152" s="196" t="s">
        <v>66</v>
      </c>
      <c r="B152" s="197"/>
      <c r="C152" s="197"/>
      <c r="D152" s="197"/>
      <c r="E152" s="198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114"/>
      <c r="D153" s="115"/>
      <c r="E153" s="116"/>
      <c r="F153" s="116"/>
      <c r="G153" s="116"/>
      <c r="H153" s="115"/>
      <c r="I153" s="115"/>
      <c r="J153" s="77"/>
      <c r="K153" s="117"/>
      <c r="L153" s="116"/>
      <c r="M153" s="31"/>
      <c r="N153" s="31"/>
      <c r="O153" s="31"/>
      <c r="P153" s="116"/>
      <c r="Q153" s="116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09"/>
      <c r="AL153" s="109"/>
      <c r="AM153" s="109"/>
      <c r="AN153" s="109"/>
      <c r="AO153" s="109"/>
      <c r="AP153" s="109"/>
      <c r="AQ153" s="109"/>
      <c r="AR153" s="109"/>
    </row>
    <row r="154" spans="1:44" ht="12.75" hidden="1" customHeight="1" outlineLevel="1" x14ac:dyDescent="0.25">
      <c r="A154" s="25">
        <v>2</v>
      </c>
      <c r="B154" s="26"/>
      <c r="C154" s="118"/>
      <c r="D154" s="119"/>
      <c r="E154" s="120"/>
      <c r="F154" s="120"/>
      <c r="G154" s="120"/>
      <c r="H154" s="119"/>
      <c r="I154" s="119"/>
      <c r="J154" s="77"/>
      <c r="K154" s="121"/>
      <c r="L154" s="120"/>
      <c r="M154" s="31"/>
      <c r="N154" s="31"/>
      <c r="O154" s="31"/>
      <c r="P154" s="120"/>
      <c r="Q154" s="120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09"/>
      <c r="AL154" s="109"/>
      <c r="AM154" s="109"/>
      <c r="AN154" s="109"/>
      <c r="AO154" s="109"/>
      <c r="AP154" s="109"/>
      <c r="AQ154" s="109"/>
      <c r="AR154" s="109"/>
    </row>
    <row r="155" spans="1:44" ht="12.75" hidden="1" customHeight="1" outlineLevel="1" x14ac:dyDescent="0.25">
      <c r="A155" s="25">
        <v>3</v>
      </c>
      <c r="B155" s="26"/>
      <c r="C155" s="118"/>
      <c r="D155" s="119"/>
      <c r="E155" s="120"/>
      <c r="F155" s="120"/>
      <c r="G155" s="120"/>
      <c r="H155" s="119"/>
      <c r="I155" s="119"/>
      <c r="J155" s="77"/>
      <c r="K155" s="121"/>
      <c r="L155" s="120"/>
      <c r="M155" s="31"/>
      <c r="N155" s="31"/>
      <c r="O155" s="31"/>
      <c r="P155" s="120"/>
      <c r="Q155" s="120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118"/>
      <c r="D156" s="119"/>
      <c r="E156" s="120"/>
      <c r="F156" s="120"/>
      <c r="G156" s="120"/>
      <c r="H156" s="119"/>
      <c r="I156" s="119"/>
      <c r="J156" s="77"/>
      <c r="K156" s="121"/>
      <c r="L156" s="120"/>
      <c r="M156" s="31"/>
      <c r="N156" s="31"/>
      <c r="O156" s="31"/>
      <c r="P156" s="120"/>
      <c r="Q156" s="120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09"/>
      <c r="AL156" s="109"/>
      <c r="AM156" s="109"/>
      <c r="AN156" s="109"/>
      <c r="AO156" s="109"/>
      <c r="AP156" s="109"/>
      <c r="AQ156" s="109"/>
      <c r="AR156" s="109"/>
    </row>
    <row r="157" spans="1:44" ht="12.75" hidden="1" customHeight="1" outlineLevel="1" x14ac:dyDescent="0.25">
      <c r="A157" s="25">
        <v>5</v>
      </c>
      <c r="B157" s="26"/>
      <c r="C157" s="118"/>
      <c r="D157" s="119"/>
      <c r="E157" s="120"/>
      <c r="F157" s="120"/>
      <c r="G157" s="120"/>
      <c r="H157" s="119"/>
      <c r="I157" s="119"/>
      <c r="J157" s="77"/>
      <c r="K157" s="121"/>
      <c r="L157" s="120"/>
      <c r="M157" s="31"/>
      <c r="N157" s="31"/>
      <c r="O157" s="31"/>
      <c r="P157" s="120"/>
      <c r="Q157" s="120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09"/>
      <c r="AL157" s="109"/>
      <c r="AM157" s="109"/>
      <c r="AN157" s="109"/>
      <c r="AO157" s="109"/>
      <c r="AP157" s="109"/>
      <c r="AQ157" s="109"/>
      <c r="AR157" s="109"/>
    </row>
    <row r="158" spans="1:44" ht="12.75" hidden="1" customHeight="1" outlineLevel="1" x14ac:dyDescent="0.25">
      <c r="A158" s="25">
        <v>6</v>
      </c>
      <c r="B158" s="26"/>
      <c r="C158" s="118"/>
      <c r="D158" s="119"/>
      <c r="E158" s="120"/>
      <c r="F158" s="120"/>
      <c r="G158" s="120"/>
      <c r="H158" s="119"/>
      <c r="I158" s="119"/>
      <c r="J158" s="77"/>
      <c r="K158" s="121"/>
      <c r="L158" s="120"/>
      <c r="M158" s="31"/>
      <c r="N158" s="31"/>
      <c r="O158" s="31"/>
      <c r="P158" s="120"/>
      <c r="Q158" s="120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118"/>
      <c r="D159" s="119"/>
      <c r="E159" s="120"/>
      <c r="F159" s="120"/>
      <c r="G159" s="120"/>
      <c r="H159" s="119"/>
      <c r="I159" s="119"/>
      <c r="J159" s="77"/>
      <c r="K159" s="121"/>
      <c r="L159" s="120"/>
      <c r="M159" s="31"/>
      <c r="N159" s="31"/>
      <c r="O159" s="31"/>
      <c r="P159" s="120"/>
      <c r="Q159" s="120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09"/>
      <c r="AL159" s="109"/>
      <c r="AM159" s="109"/>
      <c r="AN159" s="109"/>
      <c r="AO159" s="109"/>
      <c r="AP159" s="109"/>
      <c r="AQ159" s="109"/>
      <c r="AR159" s="109"/>
    </row>
    <row r="160" spans="1:44" ht="12.75" hidden="1" customHeight="1" outlineLevel="1" x14ac:dyDescent="0.25">
      <c r="A160" s="25">
        <v>8</v>
      </c>
      <c r="B160" s="26"/>
      <c r="C160" s="118"/>
      <c r="D160" s="119"/>
      <c r="E160" s="120"/>
      <c r="F160" s="120"/>
      <c r="G160" s="120"/>
      <c r="H160" s="119"/>
      <c r="I160" s="119"/>
      <c r="J160" s="77"/>
      <c r="K160" s="121"/>
      <c r="L160" s="120"/>
      <c r="M160" s="31"/>
      <c r="N160" s="31"/>
      <c r="O160" s="31"/>
      <c r="P160" s="120"/>
      <c r="Q160" s="120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09"/>
      <c r="AL160" s="109"/>
      <c r="AM160" s="109"/>
      <c r="AN160" s="109"/>
      <c r="AO160" s="109"/>
      <c r="AP160" s="109"/>
      <c r="AQ160" s="109"/>
      <c r="AR160" s="109"/>
    </row>
    <row r="161" spans="1:44" ht="12.75" hidden="1" customHeight="1" outlineLevel="1" x14ac:dyDescent="0.25">
      <c r="A161" s="25">
        <v>9</v>
      </c>
      <c r="B161" s="26"/>
      <c r="C161" s="118"/>
      <c r="D161" s="119"/>
      <c r="E161" s="120"/>
      <c r="F161" s="120"/>
      <c r="G161" s="120"/>
      <c r="H161" s="119"/>
      <c r="I161" s="119"/>
      <c r="J161" s="77"/>
      <c r="K161" s="121"/>
      <c r="L161" s="120"/>
      <c r="M161" s="31"/>
      <c r="N161" s="31"/>
      <c r="O161" s="31"/>
      <c r="P161" s="120"/>
      <c r="Q161" s="120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118"/>
      <c r="D162" s="119"/>
      <c r="E162" s="120"/>
      <c r="F162" s="120"/>
      <c r="G162" s="120"/>
      <c r="H162" s="119"/>
      <c r="I162" s="119"/>
      <c r="J162" s="77"/>
      <c r="K162" s="122"/>
      <c r="L162" s="120"/>
      <c r="M162" s="31"/>
      <c r="N162" s="31"/>
      <c r="O162" s="31"/>
      <c r="P162" s="120"/>
      <c r="Q162" s="120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09"/>
      <c r="AL162" s="109"/>
      <c r="AM162" s="109"/>
      <c r="AN162" s="109"/>
      <c r="AO162" s="109"/>
      <c r="AP162" s="109"/>
      <c r="AQ162" s="109"/>
      <c r="AR162" s="109"/>
    </row>
    <row r="163" spans="1:44" ht="12.75" hidden="1" customHeight="1" collapsed="1" x14ac:dyDescent="0.25">
      <c r="A163" s="205" t="s">
        <v>67</v>
      </c>
      <c r="B163" s="206"/>
      <c r="C163" s="206"/>
      <c r="D163" s="206"/>
      <c r="E163" s="206"/>
      <c r="F163" s="206"/>
      <c r="G163" s="206"/>
      <c r="H163" s="206"/>
      <c r="I163" s="207"/>
      <c r="J163" s="20">
        <f>SUM(J153:J162)</f>
        <v>0</v>
      </c>
      <c r="K163" s="20">
        <f>SUM(K153:K162)</f>
        <v>0</v>
      </c>
      <c r="L163" s="123"/>
      <c r="M163" s="20">
        <f>SUM(M153:M162)</f>
        <v>0</v>
      </c>
      <c r="N163" s="20">
        <f>SUM(N153:N162)</f>
        <v>0</v>
      </c>
      <c r="O163" s="20">
        <f>SUM(O153:O162)</f>
        <v>0</v>
      </c>
      <c r="P163" s="124"/>
      <c r="Q163" s="125"/>
      <c r="R163" s="20">
        <f t="shared" ref="R163:AH163" si="103">SUM(R153:R162)</f>
        <v>0</v>
      </c>
      <c r="S163" s="20">
        <f t="shared" si="103"/>
        <v>0</v>
      </c>
      <c r="T163" s="20">
        <f t="shared" si="103"/>
        <v>0</v>
      </c>
      <c r="U163" s="20">
        <f t="shared" si="103"/>
        <v>0</v>
      </c>
      <c r="V163" s="20">
        <f t="shared" si="103"/>
        <v>0</v>
      </c>
      <c r="W163" s="20">
        <f t="shared" si="103"/>
        <v>0</v>
      </c>
      <c r="X163" s="20">
        <f t="shared" si="103"/>
        <v>0</v>
      </c>
      <c r="Y163" s="20">
        <f t="shared" si="103"/>
        <v>0</v>
      </c>
      <c r="Z163" s="20">
        <f t="shared" si="103"/>
        <v>0</v>
      </c>
      <c r="AA163" s="20">
        <f t="shared" si="103"/>
        <v>0</v>
      </c>
      <c r="AB163" s="20">
        <f t="shared" si="103"/>
        <v>0</v>
      </c>
      <c r="AC163" s="20">
        <f t="shared" si="103"/>
        <v>0</v>
      </c>
      <c r="AD163" s="20">
        <f t="shared" si="103"/>
        <v>0</v>
      </c>
      <c r="AE163" s="20">
        <f t="shared" si="103"/>
        <v>0</v>
      </c>
      <c r="AF163" s="20">
        <f t="shared" si="103"/>
        <v>0</v>
      </c>
      <c r="AG163" s="20">
        <f t="shared" si="103"/>
        <v>0</v>
      </c>
      <c r="AH163" s="20">
        <f t="shared" si="103"/>
        <v>0</v>
      </c>
      <c r="AI163" s="126">
        <f>IF(ISERROR(AH163/J163),0,AH163/J163)</f>
        <v>0</v>
      </c>
      <c r="AJ163" s="126">
        <f>IF(ISERROR(AH163/$AH$191),0,AH163/$AH$191)</f>
        <v>0</v>
      </c>
      <c r="AK163" s="109"/>
      <c r="AL163" s="109"/>
      <c r="AM163" s="109"/>
      <c r="AN163" s="109"/>
      <c r="AO163" s="109"/>
      <c r="AP163" s="109"/>
      <c r="AQ163" s="109"/>
      <c r="AR163" s="109"/>
    </row>
    <row r="164" spans="1:44" ht="12.75" hidden="1" customHeight="1" x14ac:dyDescent="0.25">
      <c r="A164" s="196" t="s">
        <v>68</v>
      </c>
      <c r="B164" s="197"/>
      <c r="C164" s="197"/>
      <c r="D164" s="197"/>
      <c r="E164" s="198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114"/>
      <c r="D165" s="115"/>
      <c r="E165" s="116"/>
      <c r="F165" s="116"/>
      <c r="G165" s="116"/>
      <c r="H165" s="115"/>
      <c r="I165" s="115"/>
      <c r="J165" s="77"/>
      <c r="K165" s="117"/>
      <c r="L165" s="116"/>
      <c r="M165" s="31"/>
      <c r="N165" s="31"/>
      <c r="O165" s="31"/>
      <c r="P165" s="116"/>
      <c r="Q165" s="116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09"/>
      <c r="AL165" s="109"/>
      <c r="AM165" s="109"/>
      <c r="AN165" s="109"/>
      <c r="AO165" s="109"/>
      <c r="AP165" s="109"/>
      <c r="AQ165" s="109"/>
      <c r="AR165" s="109"/>
    </row>
    <row r="166" spans="1:44" ht="12.75" hidden="1" customHeight="1" outlineLevel="1" x14ac:dyDescent="0.25">
      <c r="A166" s="25">
        <v>2</v>
      </c>
      <c r="B166" s="26"/>
      <c r="C166" s="118"/>
      <c r="D166" s="119"/>
      <c r="E166" s="120"/>
      <c r="F166" s="120"/>
      <c r="G166" s="120"/>
      <c r="H166" s="119"/>
      <c r="I166" s="119"/>
      <c r="J166" s="77"/>
      <c r="K166" s="121"/>
      <c r="L166" s="120"/>
      <c r="M166" s="31"/>
      <c r="N166" s="31"/>
      <c r="O166" s="31"/>
      <c r="P166" s="120"/>
      <c r="Q166" s="120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09"/>
      <c r="AL166" s="109"/>
      <c r="AM166" s="109"/>
      <c r="AN166" s="109"/>
      <c r="AO166" s="109"/>
      <c r="AP166" s="109"/>
      <c r="AQ166" s="109"/>
      <c r="AR166" s="109"/>
    </row>
    <row r="167" spans="1:44" ht="12.75" hidden="1" customHeight="1" outlineLevel="1" x14ac:dyDescent="0.25">
      <c r="A167" s="25">
        <v>3</v>
      </c>
      <c r="B167" s="26"/>
      <c r="C167" s="118"/>
      <c r="D167" s="119"/>
      <c r="E167" s="120"/>
      <c r="F167" s="120"/>
      <c r="G167" s="120"/>
      <c r="H167" s="119"/>
      <c r="I167" s="119"/>
      <c r="J167" s="77"/>
      <c r="K167" s="121"/>
      <c r="L167" s="120"/>
      <c r="M167" s="31"/>
      <c r="N167" s="31"/>
      <c r="O167" s="31"/>
      <c r="P167" s="120"/>
      <c r="Q167" s="120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118"/>
      <c r="D168" s="119"/>
      <c r="E168" s="120"/>
      <c r="F168" s="120"/>
      <c r="G168" s="120"/>
      <c r="H168" s="119"/>
      <c r="I168" s="119"/>
      <c r="J168" s="77"/>
      <c r="K168" s="121"/>
      <c r="L168" s="120"/>
      <c r="M168" s="31"/>
      <c r="N168" s="31"/>
      <c r="O168" s="31"/>
      <c r="P168" s="120"/>
      <c r="Q168" s="120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09"/>
      <c r="AL168" s="109"/>
      <c r="AM168" s="109"/>
      <c r="AN168" s="109"/>
      <c r="AO168" s="109"/>
      <c r="AP168" s="109"/>
      <c r="AQ168" s="109"/>
      <c r="AR168" s="109"/>
    </row>
    <row r="169" spans="1:44" ht="12.75" hidden="1" customHeight="1" outlineLevel="1" x14ac:dyDescent="0.25">
      <c r="A169" s="25">
        <v>5</v>
      </c>
      <c r="B169" s="26"/>
      <c r="C169" s="118"/>
      <c r="D169" s="119"/>
      <c r="E169" s="120"/>
      <c r="F169" s="120"/>
      <c r="G169" s="120"/>
      <c r="H169" s="119"/>
      <c r="I169" s="119"/>
      <c r="J169" s="77"/>
      <c r="K169" s="121"/>
      <c r="L169" s="120"/>
      <c r="M169" s="31"/>
      <c r="N169" s="31"/>
      <c r="O169" s="31"/>
      <c r="P169" s="120"/>
      <c r="Q169" s="120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09"/>
      <c r="AL169" s="109"/>
      <c r="AM169" s="109"/>
      <c r="AN169" s="109"/>
      <c r="AO169" s="109"/>
      <c r="AP169" s="109"/>
      <c r="AQ169" s="109"/>
      <c r="AR169" s="109"/>
    </row>
    <row r="170" spans="1:44" ht="12.75" hidden="1" customHeight="1" outlineLevel="1" x14ac:dyDescent="0.25">
      <c r="A170" s="25">
        <v>6</v>
      </c>
      <c r="B170" s="26"/>
      <c r="C170" s="118"/>
      <c r="D170" s="119"/>
      <c r="E170" s="120"/>
      <c r="F170" s="120"/>
      <c r="G170" s="120"/>
      <c r="H170" s="119"/>
      <c r="I170" s="119"/>
      <c r="J170" s="77"/>
      <c r="K170" s="121"/>
      <c r="L170" s="120"/>
      <c r="M170" s="31"/>
      <c r="N170" s="31"/>
      <c r="O170" s="31"/>
      <c r="P170" s="120"/>
      <c r="Q170" s="120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118"/>
      <c r="D171" s="119"/>
      <c r="E171" s="120"/>
      <c r="F171" s="120"/>
      <c r="G171" s="120"/>
      <c r="H171" s="119"/>
      <c r="I171" s="119"/>
      <c r="J171" s="77"/>
      <c r="K171" s="121"/>
      <c r="L171" s="120"/>
      <c r="M171" s="31"/>
      <c r="N171" s="31"/>
      <c r="O171" s="31"/>
      <c r="P171" s="120"/>
      <c r="Q171" s="120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09"/>
      <c r="AL171" s="109"/>
      <c r="AM171" s="109"/>
      <c r="AN171" s="109"/>
      <c r="AO171" s="109"/>
      <c r="AP171" s="109"/>
      <c r="AQ171" s="109"/>
      <c r="AR171" s="109"/>
    </row>
    <row r="172" spans="1:44" ht="12.75" hidden="1" customHeight="1" outlineLevel="1" x14ac:dyDescent="0.25">
      <c r="A172" s="25">
        <v>8</v>
      </c>
      <c r="B172" s="26"/>
      <c r="C172" s="118"/>
      <c r="D172" s="119"/>
      <c r="E172" s="120"/>
      <c r="F172" s="120"/>
      <c r="G172" s="120"/>
      <c r="H172" s="119"/>
      <c r="I172" s="119"/>
      <c r="J172" s="77"/>
      <c r="K172" s="121"/>
      <c r="L172" s="120"/>
      <c r="M172" s="31"/>
      <c r="N172" s="31"/>
      <c r="O172" s="31"/>
      <c r="P172" s="120"/>
      <c r="Q172" s="120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09"/>
      <c r="AL172" s="109"/>
      <c r="AM172" s="109"/>
      <c r="AN172" s="109"/>
      <c r="AO172" s="109"/>
      <c r="AP172" s="109"/>
      <c r="AQ172" s="109"/>
      <c r="AR172" s="109"/>
    </row>
    <row r="173" spans="1:44" ht="12.75" hidden="1" customHeight="1" outlineLevel="1" x14ac:dyDescent="0.25">
      <c r="A173" s="25">
        <v>9</v>
      </c>
      <c r="B173" s="26"/>
      <c r="C173" s="118"/>
      <c r="D173" s="119"/>
      <c r="E173" s="120"/>
      <c r="F173" s="120"/>
      <c r="G173" s="120"/>
      <c r="H173" s="119"/>
      <c r="I173" s="119"/>
      <c r="J173" s="77"/>
      <c r="K173" s="121"/>
      <c r="L173" s="120"/>
      <c r="M173" s="31"/>
      <c r="N173" s="31"/>
      <c r="O173" s="31"/>
      <c r="P173" s="120"/>
      <c r="Q173" s="120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118"/>
      <c r="D174" s="119"/>
      <c r="E174" s="120"/>
      <c r="F174" s="120"/>
      <c r="G174" s="120"/>
      <c r="H174" s="119"/>
      <c r="I174" s="119"/>
      <c r="J174" s="77"/>
      <c r="K174" s="122"/>
      <c r="L174" s="120"/>
      <c r="M174" s="31"/>
      <c r="N174" s="31"/>
      <c r="O174" s="31"/>
      <c r="P174" s="120"/>
      <c r="Q174" s="120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09"/>
      <c r="AL174" s="109"/>
      <c r="AM174" s="109"/>
      <c r="AN174" s="109"/>
      <c r="AO174" s="109"/>
      <c r="AP174" s="109"/>
      <c r="AQ174" s="109"/>
      <c r="AR174" s="109"/>
    </row>
    <row r="175" spans="1:44" ht="12.75" hidden="1" customHeight="1" collapsed="1" x14ac:dyDescent="0.25">
      <c r="A175" s="205" t="s">
        <v>69</v>
      </c>
      <c r="B175" s="206"/>
      <c r="C175" s="206"/>
      <c r="D175" s="206"/>
      <c r="E175" s="206"/>
      <c r="F175" s="206"/>
      <c r="G175" s="206"/>
      <c r="H175" s="206"/>
      <c r="I175" s="207"/>
      <c r="J175" s="20">
        <f>SUM(J165:J174)</f>
        <v>0</v>
      </c>
      <c r="K175" s="20">
        <f>SUM(K165:K174)</f>
        <v>0</v>
      </c>
      <c r="L175" s="123"/>
      <c r="M175" s="20">
        <f>SUM(M165:M174)</f>
        <v>0</v>
      </c>
      <c r="N175" s="20">
        <f>SUM(N165:N174)</f>
        <v>0</v>
      </c>
      <c r="O175" s="20">
        <f>SUM(O165:O174)</f>
        <v>0</v>
      </c>
      <c r="P175" s="124"/>
      <c r="Q175" s="125"/>
      <c r="R175" s="20">
        <f t="shared" ref="R175:AH175" si="111">SUM(R165:R174)</f>
        <v>0</v>
      </c>
      <c r="S175" s="20">
        <f t="shared" si="111"/>
        <v>0</v>
      </c>
      <c r="T175" s="20">
        <f t="shared" si="111"/>
        <v>0</v>
      </c>
      <c r="U175" s="20">
        <f t="shared" si="111"/>
        <v>0</v>
      </c>
      <c r="V175" s="20">
        <f t="shared" si="111"/>
        <v>0</v>
      </c>
      <c r="W175" s="20">
        <f t="shared" si="111"/>
        <v>0</v>
      </c>
      <c r="X175" s="20">
        <f t="shared" si="111"/>
        <v>0</v>
      </c>
      <c r="Y175" s="20">
        <f t="shared" si="111"/>
        <v>0</v>
      </c>
      <c r="Z175" s="20">
        <f t="shared" si="111"/>
        <v>0</v>
      </c>
      <c r="AA175" s="20">
        <f t="shared" si="111"/>
        <v>0</v>
      </c>
      <c r="AB175" s="20">
        <f t="shared" si="111"/>
        <v>0</v>
      </c>
      <c r="AC175" s="20">
        <f t="shared" si="111"/>
        <v>0</v>
      </c>
      <c r="AD175" s="20">
        <f t="shared" si="111"/>
        <v>0</v>
      </c>
      <c r="AE175" s="20">
        <f t="shared" si="111"/>
        <v>0</v>
      </c>
      <c r="AF175" s="20">
        <f t="shared" si="111"/>
        <v>0</v>
      </c>
      <c r="AG175" s="20">
        <f t="shared" si="111"/>
        <v>0</v>
      </c>
      <c r="AH175" s="20">
        <f t="shared" si="111"/>
        <v>0</v>
      </c>
      <c r="AI175" s="126">
        <f>IF(ISERROR(AH175/J175),0,AH175/J175)</f>
        <v>0</v>
      </c>
      <c r="AJ175" s="126">
        <f>IF(ISERROR(AH175/$AH$191),0,AH175/$AH$191)</f>
        <v>0</v>
      </c>
      <c r="AK175" s="109"/>
      <c r="AL175" s="109"/>
      <c r="AM175" s="109"/>
      <c r="AN175" s="109"/>
      <c r="AO175" s="109"/>
      <c r="AP175" s="109"/>
      <c r="AQ175" s="109"/>
      <c r="AR175" s="109"/>
    </row>
    <row r="176" spans="1:44" ht="12.75" hidden="1" customHeight="1" x14ac:dyDescent="0.25">
      <c r="A176" s="196" t="s">
        <v>70</v>
      </c>
      <c r="B176" s="197"/>
      <c r="C176" s="197"/>
      <c r="D176" s="197"/>
      <c r="E176" s="198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114"/>
      <c r="D177" s="115"/>
      <c r="E177" s="116"/>
      <c r="F177" s="116"/>
      <c r="G177" s="116"/>
      <c r="H177" s="115"/>
      <c r="I177" s="115"/>
      <c r="J177" s="77"/>
      <c r="K177" s="117"/>
      <c r="L177" s="116"/>
      <c r="M177" s="31"/>
      <c r="N177" s="31"/>
      <c r="O177" s="31"/>
      <c r="P177" s="116"/>
      <c r="Q177" s="116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09"/>
      <c r="AL177" s="109"/>
      <c r="AM177" s="109"/>
      <c r="AN177" s="109"/>
      <c r="AO177" s="109"/>
      <c r="AP177" s="109"/>
      <c r="AQ177" s="109"/>
      <c r="AR177" s="109"/>
    </row>
    <row r="178" spans="1:44" ht="12.75" hidden="1" customHeight="1" outlineLevel="1" x14ac:dyDescent="0.25">
      <c r="A178" s="25">
        <v>2</v>
      </c>
      <c r="B178" s="26"/>
      <c r="C178" s="118"/>
      <c r="D178" s="119"/>
      <c r="E178" s="120"/>
      <c r="F178" s="120"/>
      <c r="G178" s="120"/>
      <c r="H178" s="119"/>
      <c r="I178" s="119"/>
      <c r="J178" s="77"/>
      <c r="K178" s="121"/>
      <c r="L178" s="120"/>
      <c r="M178" s="31"/>
      <c r="N178" s="31"/>
      <c r="O178" s="31"/>
      <c r="P178" s="120"/>
      <c r="Q178" s="120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09"/>
      <c r="AL178" s="109"/>
      <c r="AM178" s="109"/>
      <c r="AN178" s="109"/>
      <c r="AO178" s="109"/>
      <c r="AP178" s="109"/>
      <c r="AQ178" s="109"/>
      <c r="AR178" s="109"/>
    </row>
    <row r="179" spans="1:44" ht="12.75" hidden="1" customHeight="1" outlineLevel="1" x14ac:dyDescent="0.25">
      <c r="A179" s="25">
        <v>3</v>
      </c>
      <c r="B179" s="26"/>
      <c r="C179" s="118"/>
      <c r="D179" s="119"/>
      <c r="E179" s="120"/>
      <c r="F179" s="120"/>
      <c r="G179" s="120"/>
      <c r="H179" s="119"/>
      <c r="I179" s="119"/>
      <c r="J179" s="77"/>
      <c r="K179" s="121"/>
      <c r="L179" s="120"/>
      <c r="M179" s="31"/>
      <c r="N179" s="31"/>
      <c r="O179" s="31"/>
      <c r="P179" s="120"/>
      <c r="Q179" s="120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118"/>
      <c r="D180" s="119"/>
      <c r="E180" s="120"/>
      <c r="F180" s="120"/>
      <c r="G180" s="120"/>
      <c r="H180" s="119"/>
      <c r="I180" s="119"/>
      <c r="J180" s="77"/>
      <c r="K180" s="121"/>
      <c r="L180" s="120"/>
      <c r="M180" s="31"/>
      <c r="N180" s="31"/>
      <c r="O180" s="31"/>
      <c r="P180" s="120"/>
      <c r="Q180" s="120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09"/>
      <c r="AL180" s="109"/>
      <c r="AM180" s="109"/>
      <c r="AN180" s="109"/>
      <c r="AO180" s="109"/>
      <c r="AP180" s="109"/>
      <c r="AQ180" s="109"/>
      <c r="AR180" s="109"/>
    </row>
    <row r="181" spans="1:44" ht="12.75" hidden="1" customHeight="1" outlineLevel="1" x14ac:dyDescent="0.25">
      <c r="A181" s="25">
        <v>5</v>
      </c>
      <c r="B181" s="26"/>
      <c r="C181" s="118"/>
      <c r="D181" s="119"/>
      <c r="E181" s="120"/>
      <c r="F181" s="120"/>
      <c r="G181" s="120"/>
      <c r="H181" s="119"/>
      <c r="I181" s="119"/>
      <c r="J181" s="77"/>
      <c r="K181" s="121"/>
      <c r="L181" s="120"/>
      <c r="M181" s="31"/>
      <c r="N181" s="31"/>
      <c r="O181" s="31"/>
      <c r="P181" s="120"/>
      <c r="Q181" s="120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09"/>
      <c r="AL181" s="109"/>
      <c r="AM181" s="109"/>
      <c r="AN181" s="109"/>
      <c r="AO181" s="109"/>
      <c r="AP181" s="109"/>
      <c r="AQ181" s="109"/>
      <c r="AR181" s="109"/>
    </row>
    <row r="182" spans="1:44" ht="12.75" hidden="1" customHeight="1" outlineLevel="1" x14ac:dyDescent="0.25">
      <c r="A182" s="25">
        <v>6</v>
      </c>
      <c r="B182" s="26"/>
      <c r="C182" s="118"/>
      <c r="D182" s="119"/>
      <c r="E182" s="120"/>
      <c r="F182" s="120"/>
      <c r="G182" s="120"/>
      <c r="H182" s="119"/>
      <c r="I182" s="119"/>
      <c r="J182" s="77"/>
      <c r="K182" s="121"/>
      <c r="L182" s="120"/>
      <c r="M182" s="31"/>
      <c r="N182" s="31"/>
      <c r="O182" s="31"/>
      <c r="P182" s="120"/>
      <c r="Q182" s="120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118"/>
      <c r="D183" s="119"/>
      <c r="E183" s="120"/>
      <c r="F183" s="120"/>
      <c r="G183" s="120"/>
      <c r="H183" s="119"/>
      <c r="I183" s="119"/>
      <c r="J183" s="77"/>
      <c r="K183" s="121"/>
      <c r="L183" s="120"/>
      <c r="M183" s="31"/>
      <c r="N183" s="31"/>
      <c r="O183" s="31"/>
      <c r="P183" s="120"/>
      <c r="Q183" s="120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09"/>
      <c r="AL183" s="109"/>
      <c r="AM183" s="109"/>
      <c r="AN183" s="109"/>
      <c r="AO183" s="109"/>
      <c r="AP183" s="109"/>
      <c r="AQ183" s="109"/>
      <c r="AR183" s="109"/>
    </row>
    <row r="184" spans="1:44" ht="12.75" hidden="1" customHeight="1" outlineLevel="1" x14ac:dyDescent="0.25">
      <c r="A184" s="25">
        <v>8</v>
      </c>
      <c r="B184" s="26"/>
      <c r="C184" s="118"/>
      <c r="D184" s="119"/>
      <c r="E184" s="120"/>
      <c r="F184" s="120"/>
      <c r="G184" s="120"/>
      <c r="H184" s="119"/>
      <c r="I184" s="119"/>
      <c r="J184" s="77"/>
      <c r="K184" s="121"/>
      <c r="L184" s="120"/>
      <c r="M184" s="31"/>
      <c r="N184" s="31"/>
      <c r="O184" s="31"/>
      <c r="P184" s="120"/>
      <c r="Q184" s="120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09"/>
      <c r="AL184" s="109"/>
      <c r="AM184" s="109"/>
      <c r="AN184" s="109"/>
      <c r="AO184" s="109"/>
      <c r="AP184" s="109"/>
      <c r="AQ184" s="109"/>
      <c r="AR184" s="109"/>
    </row>
    <row r="185" spans="1:44" ht="12.75" hidden="1" customHeight="1" outlineLevel="1" x14ac:dyDescent="0.25">
      <c r="A185" s="25">
        <v>9</v>
      </c>
      <c r="B185" s="26"/>
      <c r="C185" s="118"/>
      <c r="D185" s="119"/>
      <c r="E185" s="120"/>
      <c r="F185" s="120"/>
      <c r="G185" s="120"/>
      <c r="H185" s="119"/>
      <c r="I185" s="119"/>
      <c r="J185" s="77"/>
      <c r="K185" s="121"/>
      <c r="L185" s="120"/>
      <c r="M185" s="31"/>
      <c r="N185" s="31"/>
      <c r="O185" s="31"/>
      <c r="P185" s="120"/>
      <c r="Q185" s="120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118"/>
      <c r="D186" s="119"/>
      <c r="E186" s="120"/>
      <c r="F186" s="120"/>
      <c r="G186" s="120"/>
      <c r="H186" s="119"/>
      <c r="I186" s="119"/>
      <c r="J186" s="77"/>
      <c r="K186" s="122"/>
      <c r="L186" s="120"/>
      <c r="M186" s="31"/>
      <c r="N186" s="31"/>
      <c r="O186" s="31"/>
      <c r="P186" s="120"/>
      <c r="Q186" s="120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09"/>
      <c r="AL186" s="109"/>
      <c r="AM186" s="109"/>
      <c r="AN186" s="109"/>
      <c r="AO186" s="109"/>
      <c r="AP186" s="109"/>
      <c r="AQ186" s="109"/>
      <c r="AR186" s="109"/>
    </row>
    <row r="187" spans="1:44" ht="12.75" hidden="1" customHeight="1" collapsed="1" x14ac:dyDescent="0.25">
      <c r="A187" s="205" t="s">
        <v>71</v>
      </c>
      <c r="B187" s="206"/>
      <c r="C187" s="206"/>
      <c r="D187" s="206"/>
      <c r="E187" s="206"/>
      <c r="F187" s="206"/>
      <c r="G187" s="206"/>
      <c r="H187" s="206"/>
      <c r="I187" s="207"/>
      <c r="J187" s="20">
        <f>SUM(J177:J186)</f>
        <v>0</v>
      </c>
      <c r="K187" s="20">
        <f>SUM(K177:K186)</f>
        <v>0</v>
      </c>
      <c r="L187" s="123"/>
      <c r="M187" s="20">
        <f>SUM(M177:M186)</f>
        <v>0</v>
      </c>
      <c r="N187" s="20">
        <f>SUM(N177:N186)</f>
        <v>0</v>
      </c>
      <c r="O187" s="20">
        <f>SUM(O177:O186)</f>
        <v>0</v>
      </c>
      <c r="P187" s="124"/>
      <c r="Q187" s="125"/>
      <c r="R187" s="20">
        <f t="shared" ref="R187:AH187" si="119">SUM(R177:R186)</f>
        <v>0</v>
      </c>
      <c r="S187" s="20">
        <f t="shared" si="119"/>
        <v>0</v>
      </c>
      <c r="T187" s="20">
        <f t="shared" si="119"/>
        <v>0</v>
      </c>
      <c r="U187" s="20">
        <f t="shared" si="119"/>
        <v>0</v>
      </c>
      <c r="V187" s="20">
        <f t="shared" si="119"/>
        <v>0</v>
      </c>
      <c r="W187" s="20">
        <f t="shared" si="119"/>
        <v>0</v>
      </c>
      <c r="X187" s="20">
        <f t="shared" si="119"/>
        <v>0</v>
      </c>
      <c r="Y187" s="20">
        <f t="shared" si="119"/>
        <v>0</v>
      </c>
      <c r="Z187" s="20">
        <f t="shared" si="119"/>
        <v>0</v>
      </c>
      <c r="AA187" s="20">
        <f t="shared" si="119"/>
        <v>0</v>
      </c>
      <c r="AB187" s="20">
        <f t="shared" si="119"/>
        <v>0</v>
      </c>
      <c r="AC187" s="20">
        <f t="shared" si="119"/>
        <v>0</v>
      </c>
      <c r="AD187" s="20">
        <f t="shared" si="119"/>
        <v>0</v>
      </c>
      <c r="AE187" s="20">
        <f t="shared" si="119"/>
        <v>0</v>
      </c>
      <c r="AF187" s="20">
        <f t="shared" si="119"/>
        <v>0</v>
      </c>
      <c r="AG187" s="20">
        <f t="shared" si="119"/>
        <v>0</v>
      </c>
      <c r="AH187" s="20">
        <f t="shared" si="119"/>
        <v>0</v>
      </c>
      <c r="AI187" s="126">
        <f>IF(ISERROR(AH187/J187),0,AH187/J187)</f>
        <v>0</v>
      </c>
      <c r="AJ187" s="126">
        <f>IF(ISERROR(AH187/$AH$191),0,AH187/$AH$191)</f>
        <v>0</v>
      </c>
      <c r="AK187" s="109"/>
      <c r="AL187" s="109"/>
      <c r="AM187" s="109"/>
      <c r="AN187" s="109"/>
      <c r="AO187" s="109"/>
      <c r="AP187" s="109"/>
      <c r="AQ187" s="109"/>
      <c r="AR187" s="109"/>
    </row>
    <row r="188" spans="1:44" ht="12.75" hidden="1" customHeight="1" x14ac:dyDescent="0.25">
      <c r="A188" s="196" t="s">
        <v>72</v>
      </c>
      <c r="B188" s="197"/>
      <c r="C188" s="197"/>
      <c r="D188" s="197"/>
      <c r="E188" s="198"/>
      <c r="F188" s="17"/>
      <c r="G188" s="18"/>
      <c r="H188" s="19"/>
      <c r="I188" s="19"/>
      <c r="J188" s="224">
        <v>425660000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127" t="s">
        <v>182</v>
      </c>
      <c r="D189" s="128">
        <v>43570</v>
      </c>
      <c r="E189" s="147" t="s">
        <v>158</v>
      </c>
      <c r="F189" s="148" t="s">
        <v>81</v>
      </c>
      <c r="G189" s="130" t="s">
        <v>82</v>
      </c>
      <c r="H189" s="149"/>
      <c r="I189" s="131"/>
      <c r="J189" s="225"/>
      <c r="K189" s="132">
        <v>425660000</v>
      </c>
      <c r="L189" s="127" t="s">
        <v>179</v>
      </c>
      <c r="M189" s="57"/>
      <c r="N189" s="133"/>
      <c r="O189" s="57"/>
      <c r="P189" s="134"/>
      <c r="Q189" s="134"/>
      <c r="R189" s="31"/>
      <c r="S189" s="31"/>
      <c r="T189" s="31"/>
      <c r="U189" s="32">
        <f>SUM(R189:T189)</f>
        <v>0</v>
      </c>
      <c r="V189" s="31"/>
      <c r="W189" s="31">
        <v>212830000</v>
      </c>
      <c r="X189" s="31"/>
      <c r="Y189" s="32">
        <f>SUM(V189:X189)</f>
        <v>212830000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212830000</v>
      </c>
      <c r="AI189" s="33">
        <f>IF(ISERROR(AH189/J189),0,AH189/J189)</f>
        <v>0</v>
      </c>
      <c r="AJ189" s="34">
        <f>IF(ISERROR(AH189/$AH$191),"-",AH189/$AH$191)</f>
        <v>1</v>
      </c>
      <c r="AK189" s="109"/>
      <c r="AL189" s="109"/>
      <c r="AM189" s="109"/>
      <c r="AN189" s="109"/>
      <c r="AO189" s="109"/>
      <c r="AP189" s="109"/>
      <c r="AQ189" s="109"/>
      <c r="AR189" s="109"/>
    </row>
    <row r="190" spans="1:44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425660000</v>
      </c>
      <c r="K190" s="162">
        <f>SUM(K189:K189)</f>
        <v>425660000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0</v>
      </c>
      <c r="U190" s="162">
        <f t="shared" si="120"/>
        <v>0</v>
      </c>
      <c r="V190" s="162">
        <f t="shared" si="120"/>
        <v>0</v>
      </c>
      <c r="W190" s="162">
        <f t="shared" si="120"/>
        <v>212830000</v>
      </c>
      <c r="X190" s="162">
        <f t="shared" si="120"/>
        <v>0</v>
      </c>
      <c r="Y190" s="162">
        <f t="shared" si="120"/>
        <v>212830000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212830000</v>
      </c>
      <c r="AI190" s="166">
        <f>IF(ISERROR(AH190/J190),0,AH190/J190)</f>
        <v>0.5</v>
      </c>
      <c r="AJ190" s="166">
        <f>IF(ISERROR(AH190/$AH$191),0,AH190/$AH$191)</f>
        <v>1</v>
      </c>
      <c r="AK190" s="109"/>
      <c r="AL190" s="109"/>
      <c r="AM190" s="109"/>
      <c r="AN190" s="109"/>
      <c r="AO190" s="109"/>
      <c r="AP190" s="109"/>
      <c r="AQ190" s="109"/>
      <c r="AR190" s="109"/>
    </row>
    <row r="191" spans="1:44" ht="15" customHeight="1" x14ac:dyDescent="0.25">
      <c r="A191" s="202" t="str">
        <f>"TOTAL ASIG."&amp;" "&amp;$A$5</f>
        <v>TOTAL ASIG. 24-01-025 "Prodemu"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425660000</v>
      </c>
      <c r="K191" s="167">
        <f>+K19+K31+K43+K55+K67+K79+K91+K103+K115+K127+K139+K151+K187+K163+K175+K190</f>
        <v>425660000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0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0</v>
      </c>
      <c r="U191" s="167">
        <f t="shared" si="121"/>
        <v>0</v>
      </c>
      <c r="V191" s="167">
        <f t="shared" si="121"/>
        <v>0</v>
      </c>
      <c r="W191" s="167">
        <f t="shared" si="121"/>
        <v>212830000</v>
      </c>
      <c r="X191" s="167">
        <f t="shared" si="121"/>
        <v>0</v>
      </c>
      <c r="Y191" s="167">
        <f t="shared" si="121"/>
        <v>212830000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212830000</v>
      </c>
      <c r="AI191" s="171">
        <f>IF(ISERROR(AH191/J191),0,AH191/J191)</f>
        <v>0.5</v>
      </c>
      <c r="AJ191" s="171">
        <f>IF(ISERROR(AH191/$AH$191),0,AH191/$AH$191)</f>
        <v>1</v>
      </c>
    </row>
    <row r="192" spans="1:44" x14ac:dyDescent="0.25">
      <c r="J192" s="150"/>
      <c r="R192" s="150"/>
      <c r="S192" s="150"/>
      <c r="T192" s="150"/>
      <c r="V192" s="150"/>
      <c r="W192" s="150"/>
      <c r="X192" s="150"/>
      <c r="Z192" s="150"/>
      <c r="AA192" s="150"/>
      <c r="AB192" s="150"/>
      <c r="AD192" s="150"/>
      <c r="AE192" s="150"/>
      <c r="AF192" s="150"/>
      <c r="AK192" s="109"/>
      <c r="AL192" s="109"/>
      <c r="AM192" s="109"/>
      <c r="AN192" s="109"/>
      <c r="AO192" s="109"/>
      <c r="AP192" s="109"/>
      <c r="AQ192" s="109"/>
      <c r="AR192" s="109"/>
    </row>
    <row r="193" spans="1:44" x14ac:dyDescent="0.25">
      <c r="J193" s="150"/>
      <c r="R193" s="150"/>
      <c r="S193" s="150"/>
      <c r="T193" s="150"/>
      <c r="V193" s="150"/>
      <c r="W193" s="150"/>
      <c r="X193" s="150"/>
      <c r="Z193" s="150"/>
      <c r="AA193" s="150"/>
      <c r="AB193" s="150"/>
      <c r="AD193" s="150"/>
      <c r="AE193" s="150"/>
      <c r="AF193" s="150"/>
      <c r="AK193" s="109"/>
      <c r="AL193" s="109"/>
      <c r="AM193" s="109"/>
      <c r="AN193" s="109"/>
      <c r="AO193" s="109"/>
      <c r="AP193" s="109"/>
      <c r="AQ193" s="109"/>
      <c r="AR193" s="109"/>
    </row>
    <row r="194" spans="1:44" x14ac:dyDescent="0.25">
      <c r="J194" s="150"/>
      <c r="R194" s="150"/>
      <c r="S194" s="150"/>
      <c r="T194" s="150"/>
      <c r="V194" s="150"/>
      <c r="W194" s="150"/>
      <c r="X194" s="150"/>
      <c r="Z194" s="150"/>
      <c r="AA194" s="150"/>
      <c r="AB194" s="150"/>
      <c r="AD194" s="150"/>
      <c r="AE194" s="150"/>
      <c r="AF194" s="150"/>
    </row>
    <row r="195" spans="1:44" x14ac:dyDescent="0.25">
      <c r="J195" s="150"/>
      <c r="R195" s="150"/>
      <c r="S195" s="150"/>
      <c r="T195" s="150"/>
      <c r="V195" s="150"/>
      <c r="W195" s="150"/>
      <c r="X195" s="150"/>
      <c r="Z195" s="150"/>
      <c r="AA195" s="150"/>
      <c r="AB195" s="150"/>
      <c r="AD195" s="150"/>
      <c r="AE195" s="150"/>
      <c r="AF195" s="150"/>
      <c r="AK195" s="109"/>
      <c r="AL195" s="109"/>
      <c r="AM195" s="109"/>
      <c r="AN195" s="109"/>
      <c r="AO195" s="109"/>
      <c r="AP195" s="109"/>
      <c r="AQ195" s="109"/>
      <c r="AR195" s="109"/>
    </row>
    <row r="196" spans="1:44" x14ac:dyDescent="0.25">
      <c r="J196" s="150"/>
      <c r="R196" s="150"/>
      <c r="S196" s="150"/>
      <c r="T196" s="150"/>
      <c r="V196" s="150"/>
      <c r="W196" s="150"/>
      <c r="X196" s="150"/>
      <c r="Z196" s="150"/>
      <c r="AA196" s="150"/>
      <c r="AB196" s="150"/>
      <c r="AD196" s="150"/>
      <c r="AE196" s="150"/>
      <c r="AF196" s="150"/>
    </row>
    <row r="197" spans="1:44" x14ac:dyDescent="0.25">
      <c r="J197" s="150"/>
      <c r="R197" s="150"/>
      <c r="S197" s="150"/>
      <c r="T197" s="150"/>
      <c r="V197" s="150"/>
      <c r="W197" s="150"/>
      <c r="X197" s="150"/>
      <c r="Z197" s="150"/>
      <c r="AA197" s="150"/>
      <c r="AB197" s="150"/>
      <c r="AD197" s="150"/>
      <c r="AE197" s="150"/>
      <c r="AF197" s="150"/>
    </row>
    <row r="198" spans="1:44" x14ac:dyDescent="0.25">
      <c r="J198" s="150"/>
      <c r="R198" s="150"/>
      <c r="S198" s="150"/>
      <c r="T198" s="150"/>
      <c r="V198" s="150"/>
      <c r="W198" s="150"/>
      <c r="X198" s="150"/>
      <c r="Z198" s="150"/>
      <c r="AA198" s="150"/>
      <c r="AB198" s="150"/>
      <c r="AD198" s="150"/>
      <c r="AE198" s="150"/>
      <c r="AF198" s="150"/>
    </row>
    <row r="199" spans="1:44" x14ac:dyDescent="0.25">
      <c r="J199" s="150"/>
      <c r="R199" s="150"/>
      <c r="S199" s="150"/>
      <c r="T199" s="150"/>
      <c r="V199" s="150"/>
      <c r="W199" s="150"/>
      <c r="X199" s="150"/>
      <c r="Z199" s="150"/>
      <c r="AA199" s="150"/>
      <c r="AB199" s="150"/>
      <c r="AD199" s="150"/>
      <c r="AE199" s="150"/>
      <c r="AF199" s="150"/>
    </row>
    <row r="200" spans="1:44" x14ac:dyDescent="0.25">
      <c r="A200" s="45"/>
      <c r="J200" s="150"/>
      <c r="R200" s="150"/>
      <c r="S200" s="150"/>
      <c r="T200" s="150"/>
      <c r="V200" s="150"/>
      <c r="W200" s="150"/>
      <c r="X200" s="150"/>
      <c r="Z200" s="150"/>
      <c r="AA200" s="150"/>
      <c r="AB200" s="150"/>
      <c r="AD200" s="150"/>
      <c r="AE200" s="150"/>
      <c r="AF200" s="150"/>
    </row>
    <row r="201" spans="1:44" x14ac:dyDescent="0.25">
      <c r="A201" s="45"/>
      <c r="J201" s="150"/>
      <c r="R201" s="150"/>
      <c r="S201" s="150"/>
      <c r="T201" s="150"/>
      <c r="V201" s="150"/>
      <c r="W201" s="150"/>
      <c r="X201" s="150"/>
      <c r="Z201" s="150"/>
      <c r="AA201" s="150"/>
      <c r="AB201" s="150"/>
      <c r="AD201" s="150"/>
      <c r="AE201" s="150"/>
      <c r="AF201" s="150"/>
    </row>
    <row r="202" spans="1:44" x14ac:dyDescent="0.25">
      <c r="A202" s="45"/>
      <c r="J202" s="150"/>
      <c r="R202" s="150"/>
      <c r="S202" s="150"/>
      <c r="T202" s="150"/>
      <c r="V202" s="150"/>
      <c r="W202" s="150"/>
      <c r="X202" s="150"/>
      <c r="Z202" s="150"/>
      <c r="AA202" s="150"/>
      <c r="AB202" s="150"/>
      <c r="AD202" s="150"/>
      <c r="AE202" s="150"/>
      <c r="AF202" s="150"/>
    </row>
    <row r="203" spans="1:44" x14ac:dyDescent="0.25">
      <c r="A203" s="45"/>
      <c r="J203" s="150"/>
      <c r="R203" s="150"/>
      <c r="S203" s="150"/>
      <c r="T203" s="150"/>
      <c r="V203" s="150"/>
      <c r="W203" s="150"/>
      <c r="X203" s="150"/>
      <c r="Z203" s="150"/>
      <c r="AA203" s="150"/>
      <c r="AB203" s="150"/>
      <c r="AD203" s="150"/>
      <c r="AE203" s="150"/>
      <c r="AF203" s="150"/>
    </row>
    <row r="204" spans="1:44" x14ac:dyDescent="0.25">
      <c r="A204" s="45"/>
      <c r="J204" s="150"/>
      <c r="R204" s="150"/>
      <c r="S204" s="150"/>
      <c r="T204" s="150"/>
      <c r="V204" s="150"/>
      <c r="W204" s="150"/>
      <c r="X204" s="150"/>
      <c r="Z204" s="150"/>
      <c r="AA204" s="150"/>
      <c r="AB204" s="150"/>
      <c r="AD204" s="150"/>
      <c r="AE204" s="150"/>
      <c r="AF204" s="150"/>
    </row>
    <row r="205" spans="1:44" x14ac:dyDescent="0.25">
      <c r="A205" s="45"/>
      <c r="J205" s="150"/>
      <c r="R205" s="150"/>
      <c r="S205" s="150"/>
      <c r="T205" s="150"/>
      <c r="V205" s="150"/>
      <c r="W205" s="150"/>
      <c r="X205" s="150"/>
      <c r="Z205" s="150"/>
      <c r="AA205" s="150"/>
      <c r="AB205" s="150"/>
      <c r="AD205" s="150"/>
      <c r="AE205" s="150"/>
      <c r="AF205" s="150"/>
    </row>
    <row r="206" spans="1:44" x14ac:dyDescent="0.25">
      <c r="A206" s="45"/>
      <c r="J206" s="150"/>
      <c r="R206" s="150"/>
      <c r="S206" s="150"/>
      <c r="T206" s="150"/>
      <c r="V206" s="150"/>
      <c r="W206" s="150"/>
      <c r="X206" s="150"/>
      <c r="Z206" s="150"/>
      <c r="AA206" s="150"/>
      <c r="AB206" s="150"/>
      <c r="AD206" s="150"/>
      <c r="AE206" s="150"/>
      <c r="AF206" s="150"/>
    </row>
    <row r="207" spans="1:44" x14ac:dyDescent="0.25">
      <c r="A207" s="45"/>
      <c r="J207" s="150"/>
      <c r="R207" s="150"/>
      <c r="S207" s="150"/>
      <c r="T207" s="150"/>
      <c r="V207" s="150"/>
      <c r="W207" s="150"/>
      <c r="X207" s="150"/>
      <c r="Z207" s="150"/>
      <c r="AA207" s="150"/>
      <c r="AB207" s="150"/>
      <c r="AD207" s="150"/>
      <c r="AE207" s="150"/>
      <c r="AF207" s="150"/>
    </row>
    <row r="208" spans="1:44" x14ac:dyDescent="0.25">
      <c r="A208" s="45"/>
      <c r="J208" s="150"/>
      <c r="R208" s="150"/>
      <c r="S208" s="150"/>
      <c r="T208" s="150"/>
      <c r="V208" s="150"/>
      <c r="W208" s="150"/>
      <c r="X208" s="150"/>
      <c r="Z208" s="150"/>
      <c r="AA208" s="150"/>
      <c r="AB208" s="150"/>
      <c r="AD208" s="150"/>
      <c r="AE208" s="150"/>
      <c r="AF208" s="150"/>
    </row>
  </sheetData>
  <mergeCells count="62">
    <mergeCell ref="J188:J189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55118110236220474" bottom="0.74803149606299213" header="0.31496062992125984" footer="0.31496062992125984"/>
  <pageSetup paperSize="41" scale="73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R8" sqref="R1:V1048576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+'24-02-012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+'24-02-012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+'24-02-012 Ind. Proy'!A5:U5</f>
        <v>24-02-012 "Programa de Alimentación"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55" t="s">
        <v>25</v>
      </c>
      <c r="E7" s="155" t="s">
        <v>26</v>
      </c>
      <c r="F7" s="155" t="s">
        <v>27</v>
      </c>
      <c r="G7" s="155" t="s">
        <v>28</v>
      </c>
      <c r="H7" s="155" t="s">
        <v>29</v>
      </c>
      <c r="I7" s="155" t="s">
        <v>30</v>
      </c>
      <c r="J7" s="237"/>
      <c r="K7" s="155" t="s">
        <v>31</v>
      </c>
      <c r="L7" s="155" t="s">
        <v>32</v>
      </c>
      <c r="M7" s="155" t="s">
        <v>33</v>
      </c>
      <c r="N7" s="237"/>
      <c r="O7" s="155" t="s">
        <v>34</v>
      </c>
      <c r="P7" s="155" t="s">
        <v>35</v>
      </c>
      <c r="Q7" s="155" t="s">
        <v>36</v>
      </c>
      <c r="R7" s="237"/>
      <c r="S7" s="155" t="s">
        <v>37</v>
      </c>
      <c r="T7" s="155" t="s">
        <v>38</v>
      </c>
      <c r="U7" s="155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+'24-02-012 Ind. Proy'!J19</f>
        <v>0</v>
      </c>
      <c r="C8" s="10">
        <f>+'24-02-012 Ind. Proy'!K19</f>
        <v>0</v>
      </c>
      <c r="D8" s="10">
        <f>+'24-02-012 Ind. Proy'!M19</f>
        <v>0</v>
      </c>
      <c r="E8" s="10">
        <f>+'24-02-012 Ind. Proy'!N19</f>
        <v>0</v>
      </c>
      <c r="F8" s="10">
        <f>+'24-02-012 Ind. Proy'!O19</f>
        <v>0</v>
      </c>
      <c r="G8" s="10">
        <f>+'24-02-012 Ind. Proy'!R19</f>
        <v>0</v>
      </c>
      <c r="H8" s="10">
        <f>+'24-02-012 Ind. Proy'!S19</f>
        <v>0</v>
      </c>
      <c r="I8" s="10">
        <f>+'24-02-012 Ind. Proy'!T19</f>
        <v>0</v>
      </c>
      <c r="J8" s="10">
        <f>+'24-02-012 Ind. Proy'!U19</f>
        <v>0</v>
      </c>
      <c r="K8" s="10">
        <f>+'24-02-012 Ind. Proy'!V19</f>
        <v>0</v>
      </c>
      <c r="L8" s="10">
        <f>+'24-02-012 Ind. Proy'!W19</f>
        <v>0</v>
      </c>
      <c r="M8" s="10">
        <f>+'24-02-012 Ind. Proy'!X19</f>
        <v>0</v>
      </c>
      <c r="N8" s="10">
        <f>+'24-02-012 Ind. Proy'!Y19</f>
        <v>0</v>
      </c>
      <c r="O8" s="10">
        <f>+'24-02-012 Ind. Proy'!Z19</f>
        <v>0</v>
      </c>
      <c r="P8" s="10">
        <f>+'24-02-012 Ind. Proy'!AA19</f>
        <v>0</v>
      </c>
      <c r="Q8" s="10">
        <f>+'24-02-012 Ind. Proy'!AB19</f>
        <v>0</v>
      </c>
      <c r="R8" s="10">
        <f>+'24-02-012 Ind. Proy'!AC19</f>
        <v>0</v>
      </c>
      <c r="S8" s="10">
        <f>+'24-02-012 Ind. Proy'!AD19</f>
        <v>0</v>
      </c>
      <c r="T8" s="10">
        <f>+'24-02-012 Ind. Proy'!AE19</f>
        <v>0</v>
      </c>
      <c r="U8" s="10">
        <f>+'24-02-012 Ind. Proy'!AF19</f>
        <v>0</v>
      </c>
      <c r="V8" s="10">
        <f>+'24-02-012 Ind. Proy'!AG19</f>
        <v>0</v>
      </c>
      <c r="W8" s="10">
        <f>+'24-02-012 Ind. Proy'!AH19</f>
        <v>0</v>
      </c>
      <c r="X8" s="49">
        <f>+'24-02-012 Ind. Proy'!AI19</f>
        <v>0</v>
      </c>
      <c r="Y8" s="49">
        <f>+'24-02-012 Ind. Proy'!AJ19</f>
        <v>0</v>
      </c>
    </row>
    <row r="9" spans="1:25" s="45" customFormat="1" ht="24.75" customHeight="1" x14ac:dyDescent="0.25">
      <c r="A9" s="48" t="s">
        <v>44</v>
      </c>
      <c r="B9" s="10">
        <f>+'24-02-012 Ind. Proy'!J31</f>
        <v>0</v>
      </c>
      <c r="C9" s="10">
        <f>+'24-02-012 Ind. Proy'!K31</f>
        <v>0</v>
      </c>
      <c r="D9" s="10">
        <f>+'24-02-012 Ind. Proy'!M31</f>
        <v>0</v>
      </c>
      <c r="E9" s="10">
        <f>+'24-02-012 Ind. Proy'!N31</f>
        <v>0</v>
      </c>
      <c r="F9" s="10">
        <f>+'24-02-012 Ind. Proy'!O31</f>
        <v>0</v>
      </c>
      <c r="G9" s="10">
        <f>+'24-02-012 Ind. Proy'!R31</f>
        <v>0</v>
      </c>
      <c r="H9" s="10">
        <f>+'24-02-012 Ind. Proy'!S31</f>
        <v>0</v>
      </c>
      <c r="I9" s="10">
        <f>+'24-02-012 Ind. Proy'!T31</f>
        <v>0</v>
      </c>
      <c r="J9" s="10">
        <f>+'24-02-012 Ind. Proy'!U31</f>
        <v>0</v>
      </c>
      <c r="K9" s="10">
        <f>+'24-02-012 Ind. Proy'!V31</f>
        <v>0</v>
      </c>
      <c r="L9" s="10">
        <f>+'24-02-012 Ind. Proy'!W31</f>
        <v>0</v>
      </c>
      <c r="M9" s="10">
        <f>+'24-02-012 Ind. Proy'!X31</f>
        <v>0</v>
      </c>
      <c r="N9" s="10">
        <f>+'24-02-012 Ind. Proy'!Y31</f>
        <v>0</v>
      </c>
      <c r="O9" s="10">
        <f>+'24-02-012 Ind. Proy'!Z31</f>
        <v>0</v>
      </c>
      <c r="P9" s="10">
        <f>+'24-02-012 Ind. Proy'!AA31</f>
        <v>0</v>
      </c>
      <c r="Q9" s="10">
        <f>+'24-02-012 Ind. Proy'!AB31</f>
        <v>0</v>
      </c>
      <c r="R9" s="10">
        <f>+'24-02-012 Ind. Proy'!AC31</f>
        <v>0</v>
      </c>
      <c r="S9" s="10">
        <f>+'24-02-012 Ind. Proy'!AD31</f>
        <v>0</v>
      </c>
      <c r="T9" s="10">
        <f>+'24-02-012 Ind. Proy'!AE31</f>
        <v>0</v>
      </c>
      <c r="U9" s="10">
        <f>+'24-02-012 Ind. Proy'!AF31</f>
        <v>0</v>
      </c>
      <c r="V9" s="10">
        <f>+'24-02-012 Ind. Proy'!AG31</f>
        <v>0</v>
      </c>
      <c r="W9" s="10">
        <f>+'24-02-012 Ind. Proy'!AH31</f>
        <v>0</v>
      </c>
      <c r="X9" s="49">
        <f>+'24-02-012 Ind. Proy'!AI31</f>
        <v>0</v>
      </c>
      <c r="Y9" s="49">
        <f>+'24-02-012 Ind. Proy'!AJ31</f>
        <v>0</v>
      </c>
    </row>
    <row r="10" spans="1:25" s="45" customFormat="1" ht="24.75" customHeight="1" x14ac:dyDescent="0.25">
      <c r="A10" s="48" t="s">
        <v>46</v>
      </c>
      <c r="B10" s="10">
        <f>+'24-02-012 Ind. Proy'!J43</f>
        <v>0</v>
      </c>
      <c r="C10" s="10">
        <f>+'24-02-012 Ind. Proy'!K43</f>
        <v>0</v>
      </c>
      <c r="D10" s="10">
        <f>+'24-02-012 Ind. Proy'!M43</f>
        <v>0</v>
      </c>
      <c r="E10" s="10">
        <f>+'24-02-012 Ind. Proy'!N43</f>
        <v>0</v>
      </c>
      <c r="F10" s="10">
        <f>+'24-02-012 Ind. Proy'!O43</f>
        <v>0</v>
      </c>
      <c r="G10" s="10">
        <f>+'24-02-012 Ind. Proy'!R43</f>
        <v>0</v>
      </c>
      <c r="H10" s="10">
        <f>+'24-02-012 Ind. Proy'!S43</f>
        <v>0</v>
      </c>
      <c r="I10" s="10">
        <f>+'24-02-012 Ind. Proy'!T43</f>
        <v>0</v>
      </c>
      <c r="J10" s="10">
        <f>+'24-02-012 Ind. Proy'!U43</f>
        <v>0</v>
      </c>
      <c r="K10" s="10">
        <f>+'24-02-012 Ind. Proy'!V43</f>
        <v>0</v>
      </c>
      <c r="L10" s="10">
        <f>+'24-02-012 Ind. Proy'!W43</f>
        <v>0</v>
      </c>
      <c r="M10" s="10">
        <f>+'24-02-012 Ind. Proy'!X43</f>
        <v>0</v>
      </c>
      <c r="N10" s="10">
        <f>+'24-02-012 Ind. Proy'!Y43</f>
        <v>0</v>
      </c>
      <c r="O10" s="10">
        <f>+'24-02-012 Ind. Proy'!Z43</f>
        <v>0</v>
      </c>
      <c r="P10" s="10">
        <f>+'24-02-012 Ind. Proy'!AA43</f>
        <v>0</v>
      </c>
      <c r="Q10" s="10">
        <f>+'24-02-012 Ind. Proy'!AB43</f>
        <v>0</v>
      </c>
      <c r="R10" s="10">
        <f>+'24-02-012 Ind. Proy'!AC43</f>
        <v>0</v>
      </c>
      <c r="S10" s="10">
        <f>+'24-02-012 Ind. Proy'!AD43</f>
        <v>0</v>
      </c>
      <c r="T10" s="10">
        <f>+'24-02-012 Ind. Proy'!AE43</f>
        <v>0</v>
      </c>
      <c r="U10" s="10">
        <f>+'24-02-012 Ind. Proy'!AF43</f>
        <v>0</v>
      </c>
      <c r="V10" s="10">
        <f>+'24-02-012 Ind. Proy'!AG43</f>
        <v>0</v>
      </c>
      <c r="W10" s="10">
        <f>+'24-02-012 Ind. Proy'!AH43</f>
        <v>0</v>
      </c>
      <c r="X10" s="49">
        <f>+'24-02-012 Ind. Proy'!AI43</f>
        <v>0</v>
      </c>
      <c r="Y10" s="49">
        <f>+'24-02-012 Ind. Proy'!AJ43</f>
        <v>0</v>
      </c>
    </row>
    <row r="11" spans="1:25" s="45" customFormat="1" ht="24.75" customHeight="1" x14ac:dyDescent="0.25">
      <c r="A11" s="48" t="s">
        <v>48</v>
      </c>
      <c r="B11" s="10">
        <f>+'24-02-012 Ind. Proy'!J55</f>
        <v>0</v>
      </c>
      <c r="C11" s="10">
        <f>+'24-02-012 Ind. Proy'!K55</f>
        <v>0</v>
      </c>
      <c r="D11" s="10">
        <f>+'24-02-012 Ind. Proy'!M55</f>
        <v>0</v>
      </c>
      <c r="E11" s="10">
        <f>+'24-02-012 Ind. Proy'!N55</f>
        <v>0</v>
      </c>
      <c r="F11" s="10">
        <f>+'24-02-012 Ind. Proy'!O55</f>
        <v>0</v>
      </c>
      <c r="G11" s="10">
        <f>+'24-02-012 Ind. Proy'!R55</f>
        <v>0</v>
      </c>
      <c r="H11" s="10">
        <f>+'24-02-012 Ind. Proy'!S55</f>
        <v>0</v>
      </c>
      <c r="I11" s="10">
        <f>+'24-02-012 Ind. Proy'!T55</f>
        <v>0</v>
      </c>
      <c r="J11" s="10">
        <f>+'24-02-012 Ind. Proy'!U55</f>
        <v>0</v>
      </c>
      <c r="K11" s="10">
        <f>+'24-02-012 Ind. Proy'!V55</f>
        <v>0</v>
      </c>
      <c r="L11" s="10">
        <f>+'24-02-012 Ind. Proy'!W55</f>
        <v>0</v>
      </c>
      <c r="M11" s="10">
        <f>+'24-02-012 Ind. Proy'!X55</f>
        <v>0</v>
      </c>
      <c r="N11" s="10">
        <f>+'24-02-012 Ind. Proy'!Y55</f>
        <v>0</v>
      </c>
      <c r="O11" s="10">
        <f>+'24-02-012 Ind. Proy'!Z55</f>
        <v>0</v>
      </c>
      <c r="P11" s="10">
        <f>+'24-02-012 Ind. Proy'!AA55</f>
        <v>0</v>
      </c>
      <c r="Q11" s="10">
        <f>+'24-02-012 Ind. Proy'!AB55</f>
        <v>0</v>
      </c>
      <c r="R11" s="10">
        <f>+'24-02-012 Ind. Proy'!AC55</f>
        <v>0</v>
      </c>
      <c r="S11" s="10">
        <f>+'24-02-012 Ind. Proy'!AD55</f>
        <v>0</v>
      </c>
      <c r="T11" s="10">
        <f>+'24-02-012 Ind. Proy'!AE55</f>
        <v>0</v>
      </c>
      <c r="U11" s="10">
        <f>+'24-02-012 Ind. Proy'!AF55</f>
        <v>0</v>
      </c>
      <c r="V11" s="10">
        <f>+'24-02-012 Ind. Proy'!AG55</f>
        <v>0</v>
      </c>
      <c r="W11" s="10">
        <f>+'24-02-012 Ind. Proy'!AH55</f>
        <v>0</v>
      </c>
      <c r="X11" s="49">
        <f>+'24-02-012 Ind. Proy'!AI55</f>
        <v>0</v>
      </c>
      <c r="Y11" s="49">
        <f>+'24-02-012 Ind. Proy'!AJ55</f>
        <v>0</v>
      </c>
    </row>
    <row r="12" spans="1:25" s="45" customFormat="1" ht="24.75" customHeight="1" x14ac:dyDescent="0.25">
      <c r="A12" s="48" t="s">
        <v>50</v>
      </c>
      <c r="B12" s="10">
        <f>+'24-02-012 Ind. Proy'!J67</f>
        <v>0</v>
      </c>
      <c r="C12" s="10">
        <f>+'24-02-012 Ind. Proy'!K67</f>
        <v>0</v>
      </c>
      <c r="D12" s="10">
        <f>+'24-02-012 Ind. Proy'!M67</f>
        <v>0</v>
      </c>
      <c r="E12" s="10">
        <f>+'24-02-012 Ind. Proy'!N67</f>
        <v>0</v>
      </c>
      <c r="F12" s="10">
        <f>+'24-02-012 Ind. Proy'!O67</f>
        <v>0</v>
      </c>
      <c r="G12" s="10">
        <f>+'24-02-012 Ind. Proy'!R67</f>
        <v>0</v>
      </c>
      <c r="H12" s="10">
        <f>+'24-02-012 Ind. Proy'!S67</f>
        <v>0</v>
      </c>
      <c r="I12" s="10">
        <f>+'24-02-012 Ind. Proy'!T67</f>
        <v>0</v>
      </c>
      <c r="J12" s="10">
        <f>+'24-02-012 Ind. Proy'!U67</f>
        <v>0</v>
      </c>
      <c r="K12" s="10">
        <f>+'24-02-012 Ind. Proy'!V67</f>
        <v>0</v>
      </c>
      <c r="L12" s="10">
        <f>+'24-02-012 Ind. Proy'!W67</f>
        <v>0</v>
      </c>
      <c r="M12" s="10">
        <f>+'24-02-012 Ind. Proy'!X67</f>
        <v>0</v>
      </c>
      <c r="N12" s="10">
        <f>+'24-02-012 Ind. Proy'!Y67</f>
        <v>0</v>
      </c>
      <c r="O12" s="10">
        <f>+'24-02-012 Ind. Proy'!Z67</f>
        <v>0</v>
      </c>
      <c r="P12" s="10">
        <f>+'24-02-012 Ind. Proy'!AA67</f>
        <v>0</v>
      </c>
      <c r="Q12" s="10">
        <f>+'24-02-012 Ind. Proy'!AB67</f>
        <v>0</v>
      </c>
      <c r="R12" s="10">
        <f>+'24-02-012 Ind. Proy'!AC67</f>
        <v>0</v>
      </c>
      <c r="S12" s="10">
        <f>+'24-02-012 Ind. Proy'!AD67</f>
        <v>0</v>
      </c>
      <c r="T12" s="10">
        <f>+'24-02-012 Ind. Proy'!AE67</f>
        <v>0</v>
      </c>
      <c r="U12" s="10">
        <f>+'24-02-012 Ind. Proy'!AF67</f>
        <v>0</v>
      </c>
      <c r="V12" s="10">
        <f>+'24-02-012 Ind. Proy'!AG67</f>
        <v>0</v>
      </c>
      <c r="W12" s="10">
        <f>+'24-02-012 Ind. Proy'!AH67</f>
        <v>0</v>
      </c>
      <c r="X12" s="49">
        <f>+'24-02-012 Ind. Proy'!AI67</f>
        <v>0</v>
      </c>
      <c r="Y12" s="49">
        <f>+'24-02-012 Ind. Proy'!AJ67</f>
        <v>0</v>
      </c>
    </row>
    <row r="13" spans="1:25" s="45" customFormat="1" ht="24.75" customHeight="1" x14ac:dyDescent="0.25">
      <c r="A13" s="48" t="s">
        <v>52</v>
      </c>
      <c r="B13" s="10">
        <f>+'24-02-012 Ind. Proy'!J79</f>
        <v>0</v>
      </c>
      <c r="C13" s="10">
        <f>+'24-02-012 Ind. Proy'!K79</f>
        <v>0</v>
      </c>
      <c r="D13" s="10">
        <f>+'24-02-012 Ind. Proy'!M79</f>
        <v>0</v>
      </c>
      <c r="E13" s="10">
        <f>+'24-02-012 Ind. Proy'!N79</f>
        <v>0</v>
      </c>
      <c r="F13" s="10">
        <f>+'24-02-012 Ind. Proy'!O79</f>
        <v>0</v>
      </c>
      <c r="G13" s="10">
        <f>+'24-02-012 Ind. Proy'!R79</f>
        <v>0</v>
      </c>
      <c r="H13" s="10">
        <f>+'24-02-012 Ind. Proy'!S79</f>
        <v>0</v>
      </c>
      <c r="I13" s="10">
        <f>+'24-02-012 Ind. Proy'!T79</f>
        <v>0</v>
      </c>
      <c r="J13" s="10">
        <f>+'24-02-012 Ind. Proy'!U79</f>
        <v>0</v>
      </c>
      <c r="K13" s="10">
        <f>+'24-02-012 Ind. Proy'!V79</f>
        <v>0</v>
      </c>
      <c r="L13" s="10">
        <f>+'24-02-012 Ind. Proy'!W79</f>
        <v>0</v>
      </c>
      <c r="M13" s="10">
        <f>+'24-02-012 Ind. Proy'!X79</f>
        <v>0</v>
      </c>
      <c r="N13" s="10">
        <f>+'24-02-012 Ind. Proy'!Y79</f>
        <v>0</v>
      </c>
      <c r="O13" s="10">
        <f>+'24-02-012 Ind. Proy'!Z79</f>
        <v>0</v>
      </c>
      <c r="P13" s="10">
        <f>+'24-02-012 Ind. Proy'!AA79</f>
        <v>0</v>
      </c>
      <c r="Q13" s="10">
        <f>+'24-02-012 Ind. Proy'!AB79</f>
        <v>0</v>
      </c>
      <c r="R13" s="10">
        <f>+'24-02-012 Ind. Proy'!AC79</f>
        <v>0</v>
      </c>
      <c r="S13" s="10">
        <f>+'24-02-012 Ind. Proy'!AD79</f>
        <v>0</v>
      </c>
      <c r="T13" s="10">
        <f>+'24-02-012 Ind. Proy'!AE79</f>
        <v>0</v>
      </c>
      <c r="U13" s="10">
        <f>+'24-02-012 Ind. Proy'!AF79</f>
        <v>0</v>
      </c>
      <c r="V13" s="10">
        <f>+'24-02-012 Ind. Proy'!AG79</f>
        <v>0</v>
      </c>
      <c r="W13" s="10">
        <f>+'24-02-012 Ind. Proy'!AH79</f>
        <v>0</v>
      </c>
      <c r="X13" s="49">
        <f>+'24-02-012 Ind. Proy'!AI79</f>
        <v>0</v>
      </c>
      <c r="Y13" s="49">
        <f>+'24-02-012 Ind. Proy'!AJ79</f>
        <v>0</v>
      </c>
    </row>
    <row r="14" spans="1:25" s="45" customFormat="1" ht="24.75" customHeight="1" x14ac:dyDescent="0.25">
      <c r="A14" s="48" t="s">
        <v>54</v>
      </c>
      <c r="B14" s="10">
        <f>+'24-02-012 Ind. Proy'!J91</f>
        <v>0</v>
      </c>
      <c r="C14" s="10">
        <f>+'24-02-012 Ind. Proy'!K91</f>
        <v>0</v>
      </c>
      <c r="D14" s="10">
        <f>+'24-02-012 Ind. Proy'!M91</f>
        <v>0</v>
      </c>
      <c r="E14" s="10">
        <f>+'24-02-012 Ind. Proy'!N91</f>
        <v>0</v>
      </c>
      <c r="F14" s="10">
        <f>+'24-02-012 Ind. Proy'!O91</f>
        <v>0</v>
      </c>
      <c r="G14" s="10">
        <f>+'24-02-012 Ind. Proy'!R91</f>
        <v>0</v>
      </c>
      <c r="H14" s="10">
        <f>+'24-02-012 Ind. Proy'!S91</f>
        <v>0</v>
      </c>
      <c r="I14" s="10">
        <f>+'24-02-012 Ind. Proy'!T91</f>
        <v>0</v>
      </c>
      <c r="J14" s="10">
        <f>+'24-02-012 Ind. Proy'!U91</f>
        <v>0</v>
      </c>
      <c r="K14" s="10">
        <f>+'24-02-012 Ind. Proy'!V91</f>
        <v>0</v>
      </c>
      <c r="L14" s="10">
        <f>+'24-02-012 Ind. Proy'!W91</f>
        <v>0</v>
      </c>
      <c r="M14" s="10">
        <f>+'24-02-012 Ind. Proy'!X91</f>
        <v>0</v>
      </c>
      <c r="N14" s="10">
        <f>+'24-02-012 Ind. Proy'!Y91</f>
        <v>0</v>
      </c>
      <c r="O14" s="10">
        <f>+'24-02-012 Ind. Proy'!Z91</f>
        <v>0</v>
      </c>
      <c r="P14" s="10">
        <f>+'24-02-012 Ind. Proy'!AA91</f>
        <v>0</v>
      </c>
      <c r="Q14" s="10">
        <f>+'24-02-012 Ind. Proy'!AB91</f>
        <v>0</v>
      </c>
      <c r="R14" s="10">
        <f>+'24-02-012 Ind. Proy'!AC91</f>
        <v>0</v>
      </c>
      <c r="S14" s="10">
        <f>+'24-02-012 Ind. Proy'!AD91</f>
        <v>0</v>
      </c>
      <c r="T14" s="10">
        <f>+'24-02-012 Ind. Proy'!AE91</f>
        <v>0</v>
      </c>
      <c r="U14" s="10">
        <f>+'24-02-012 Ind. Proy'!AF91</f>
        <v>0</v>
      </c>
      <c r="V14" s="10">
        <f>+'24-02-012 Ind. Proy'!AG91</f>
        <v>0</v>
      </c>
      <c r="W14" s="10">
        <f>+'24-02-012 Ind. Proy'!AH91</f>
        <v>0</v>
      </c>
      <c r="X14" s="49">
        <f>+'24-02-012 Ind. Proy'!AI91</f>
        <v>0</v>
      </c>
      <c r="Y14" s="49">
        <f>+'24-02-012 Ind. Proy'!AJ91</f>
        <v>0</v>
      </c>
    </row>
    <row r="15" spans="1:25" s="45" customFormat="1" ht="24.75" customHeight="1" x14ac:dyDescent="0.25">
      <c r="A15" s="48" t="s">
        <v>56</v>
      </c>
      <c r="B15" s="10">
        <f>+'24-02-012 Ind. Proy'!J103</f>
        <v>0</v>
      </c>
      <c r="C15" s="10">
        <f>+'24-02-012 Ind. Proy'!K103</f>
        <v>0</v>
      </c>
      <c r="D15" s="10">
        <f>+'24-02-012 Ind. Proy'!M103</f>
        <v>0</v>
      </c>
      <c r="E15" s="10">
        <f>+'24-02-012 Ind. Proy'!N103</f>
        <v>0</v>
      </c>
      <c r="F15" s="10">
        <f>+'24-02-012 Ind. Proy'!O103</f>
        <v>0</v>
      </c>
      <c r="G15" s="10">
        <f>+'24-02-012 Ind. Proy'!R103</f>
        <v>0</v>
      </c>
      <c r="H15" s="10">
        <f>+'24-02-012 Ind. Proy'!S103</f>
        <v>0</v>
      </c>
      <c r="I15" s="10">
        <f>+'24-02-012 Ind. Proy'!T103</f>
        <v>0</v>
      </c>
      <c r="J15" s="10">
        <f>+'24-02-012 Ind. Proy'!U103</f>
        <v>0</v>
      </c>
      <c r="K15" s="10">
        <f>+'24-02-012 Ind. Proy'!V103</f>
        <v>0</v>
      </c>
      <c r="L15" s="10">
        <f>+'24-02-012 Ind. Proy'!W103</f>
        <v>0</v>
      </c>
      <c r="M15" s="10">
        <f>+'24-02-012 Ind. Proy'!X103</f>
        <v>0</v>
      </c>
      <c r="N15" s="10">
        <f>+'24-02-012 Ind. Proy'!Y103</f>
        <v>0</v>
      </c>
      <c r="O15" s="10">
        <f>+'24-02-012 Ind. Proy'!Z103</f>
        <v>0</v>
      </c>
      <c r="P15" s="10">
        <f>+'24-02-012 Ind. Proy'!AA103</f>
        <v>0</v>
      </c>
      <c r="Q15" s="10">
        <f>+'24-02-012 Ind. Proy'!AB103</f>
        <v>0</v>
      </c>
      <c r="R15" s="10">
        <f>+'24-02-012 Ind. Proy'!AC103</f>
        <v>0</v>
      </c>
      <c r="S15" s="10">
        <f>+'24-02-012 Ind. Proy'!AD103</f>
        <v>0</v>
      </c>
      <c r="T15" s="10">
        <f>+'24-02-012 Ind. Proy'!AE103</f>
        <v>0</v>
      </c>
      <c r="U15" s="10">
        <f>+'24-02-012 Ind. Proy'!AF103</f>
        <v>0</v>
      </c>
      <c r="V15" s="10">
        <f>+'24-02-012 Ind. Proy'!AG103</f>
        <v>0</v>
      </c>
      <c r="W15" s="10">
        <f>+'24-02-012 Ind. Proy'!AH103</f>
        <v>0</v>
      </c>
      <c r="X15" s="49">
        <f>+'24-02-012 Ind. Proy'!AI103</f>
        <v>0</v>
      </c>
      <c r="Y15" s="49">
        <f>+'24-02-012 Ind. Proy'!AJ103</f>
        <v>0</v>
      </c>
    </row>
    <row r="16" spans="1:25" s="45" customFormat="1" ht="24.75" customHeight="1" x14ac:dyDescent="0.25">
      <c r="A16" s="48" t="s">
        <v>58</v>
      </c>
      <c r="B16" s="10">
        <f>+'24-02-012 Ind. Proy'!J115</f>
        <v>0</v>
      </c>
      <c r="C16" s="10">
        <f>+'24-02-012 Ind. Proy'!K115</f>
        <v>0</v>
      </c>
      <c r="D16" s="10">
        <f>+'24-02-012 Ind. Proy'!M115</f>
        <v>0</v>
      </c>
      <c r="E16" s="10">
        <f>+'24-02-012 Ind. Proy'!N115</f>
        <v>0</v>
      </c>
      <c r="F16" s="10">
        <f>+'24-02-012 Ind. Proy'!O115</f>
        <v>0</v>
      </c>
      <c r="G16" s="10">
        <f>+'24-02-012 Ind. Proy'!R115</f>
        <v>0</v>
      </c>
      <c r="H16" s="10">
        <f>+'24-02-012 Ind. Proy'!S115</f>
        <v>0</v>
      </c>
      <c r="I16" s="10">
        <f>+'24-02-012 Ind. Proy'!T115</f>
        <v>0</v>
      </c>
      <c r="J16" s="10">
        <f>+'24-02-012 Ind. Proy'!U115</f>
        <v>0</v>
      </c>
      <c r="K16" s="10">
        <f>+'24-02-012 Ind. Proy'!V115</f>
        <v>0</v>
      </c>
      <c r="L16" s="10">
        <f>+'24-02-012 Ind. Proy'!W115</f>
        <v>0</v>
      </c>
      <c r="M16" s="10">
        <f>+'24-02-012 Ind. Proy'!X115</f>
        <v>0</v>
      </c>
      <c r="N16" s="10">
        <f>+'24-02-012 Ind. Proy'!Y115</f>
        <v>0</v>
      </c>
      <c r="O16" s="10">
        <f>+'24-02-012 Ind. Proy'!Z115</f>
        <v>0</v>
      </c>
      <c r="P16" s="10">
        <f>+'24-02-012 Ind. Proy'!AA115</f>
        <v>0</v>
      </c>
      <c r="Q16" s="10">
        <f>+'24-02-012 Ind. Proy'!AB115</f>
        <v>0</v>
      </c>
      <c r="R16" s="10">
        <f>+'24-02-012 Ind. Proy'!AC115</f>
        <v>0</v>
      </c>
      <c r="S16" s="10">
        <f>+'24-02-012 Ind. Proy'!AD115</f>
        <v>0</v>
      </c>
      <c r="T16" s="10">
        <f>+'24-02-012 Ind. Proy'!AE115</f>
        <v>0</v>
      </c>
      <c r="U16" s="10">
        <f>+'24-02-012 Ind. Proy'!AF115</f>
        <v>0</v>
      </c>
      <c r="V16" s="10">
        <f>+'24-02-012 Ind. Proy'!AG115</f>
        <v>0</v>
      </c>
      <c r="W16" s="10">
        <f>+'24-02-012 Ind. Proy'!AH115</f>
        <v>0</v>
      </c>
      <c r="X16" s="49">
        <f>+'24-02-012 Ind. Proy'!AI115</f>
        <v>0</v>
      </c>
      <c r="Y16" s="49">
        <f>+'24-02-012 Ind. Proy'!AJ115</f>
        <v>0</v>
      </c>
    </row>
    <row r="17" spans="1:25" s="45" customFormat="1" ht="24.75" customHeight="1" x14ac:dyDescent="0.25">
      <c r="A17" s="48" t="s">
        <v>60</v>
      </c>
      <c r="B17" s="10">
        <f>+'24-02-012 Ind. Proy'!J127</f>
        <v>0</v>
      </c>
      <c r="C17" s="10">
        <f>+'24-02-012 Ind. Proy'!K127</f>
        <v>0</v>
      </c>
      <c r="D17" s="10">
        <f>+'24-02-012 Ind. Proy'!M127</f>
        <v>0</v>
      </c>
      <c r="E17" s="10">
        <f>+'24-02-012 Ind. Proy'!N127</f>
        <v>0</v>
      </c>
      <c r="F17" s="10">
        <f>+'24-02-012 Ind. Proy'!O127</f>
        <v>0</v>
      </c>
      <c r="G17" s="10">
        <f>+'24-02-012 Ind. Proy'!R127</f>
        <v>0</v>
      </c>
      <c r="H17" s="10">
        <f>+'24-02-012 Ind. Proy'!S127</f>
        <v>0</v>
      </c>
      <c r="I17" s="10">
        <f>+'24-02-012 Ind. Proy'!T127</f>
        <v>0</v>
      </c>
      <c r="J17" s="10">
        <f>+'24-02-012 Ind. Proy'!U127</f>
        <v>0</v>
      </c>
      <c r="K17" s="10">
        <f>+'24-02-012 Ind. Proy'!V127</f>
        <v>0</v>
      </c>
      <c r="L17" s="10">
        <f>+'24-02-012 Ind. Proy'!W127</f>
        <v>0</v>
      </c>
      <c r="M17" s="10">
        <f>+'24-02-012 Ind. Proy'!X127</f>
        <v>0</v>
      </c>
      <c r="N17" s="10">
        <f>+'24-02-012 Ind. Proy'!Y127</f>
        <v>0</v>
      </c>
      <c r="O17" s="10">
        <f>+'24-02-012 Ind. Proy'!Z127</f>
        <v>0</v>
      </c>
      <c r="P17" s="10">
        <f>+'24-02-012 Ind. Proy'!AA127</f>
        <v>0</v>
      </c>
      <c r="Q17" s="10">
        <f>+'24-02-012 Ind. Proy'!AB127</f>
        <v>0</v>
      </c>
      <c r="R17" s="10">
        <f>+'24-02-012 Ind. Proy'!AC127</f>
        <v>0</v>
      </c>
      <c r="S17" s="10">
        <f>+'24-02-012 Ind. Proy'!AD127</f>
        <v>0</v>
      </c>
      <c r="T17" s="10">
        <f>+'24-02-012 Ind. Proy'!AE127</f>
        <v>0</v>
      </c>
      <c r="U17" s="10">
        <f>+'24-02-012 Ind. Proy'!AF127</f>
        <v>0</v>
      </c>
      <c r="V17" s="10">
        <f>+'24-02-012 Ind. Proy'!AG127</f>
        <v>0</v>
      </c>
      <c r="W17" s="10">
        <f>+'24-02-012 Ind. Proy'!AH127</f>
        <v>0</v>
      </c>
      <c r="X17" s="49">
        <v>0</v>
      </c>
      <c r="Y17" s="49">
        <f>+'24-02-012 Ind. Proy'!AJ116</f>
        <v>0</v>
      </c>
    </row>
    <row r="18" spans="1:25" s="45" customFormat="1" ht="24.75" customHeight="1" x14ac:dyDescent="0.25">
      <c r="A18" s="48" t="s">
        <v>62</v>
      </c>
      <c r="B18" s="10">
        <f>+'24-02-012 Ind. Proy'!J139</f>
        <v>0</v>
      </c>
      <c r="C18" s="10">
        <f>+'24-02-012 Ind. Proy'!K139</f>
        <v>0</v>
      </c>
      <c r="D18" s="10">
        <f>+'24-02-012 Ind. Proy'!M139</f>
        <v>0</v>
      </c>
      <c r="E18" s="10">
        <f>+'24-02-012 Ind. Proy'!N139</f>
        <v>0</v>
      </c>
      <c r="F18" s="10">
        <f>+'24-02-012 Ind. Proy'!O139</f>
        <v>0</v>
      </c>
      <c r="G18" s="10">
        <f>+'24-02-012 Ind. Proy'!R139</f>
        <v>0</v>
      </c>
      <c r="H18" s="10">
        <f>+'24-02-012 Ind. Proy'!S139</f>
        <v>0</v>
      </c>
      <c r="I18" s="10">
        <f>+'24-02-012 Ind. Proy'!T139</f>
        <v>0</v>
      </c>
      <c r="J18" s="10">
        <f>+'24-02-012 Ind. Proy'!U139</f>
        <v>0</v>
      </c>
      <c r="K18" s="10">
        <f>+'24-02-012 Ind. Proy'!V139</f>
        <v>0</v>
      </c>
      <c r="L18" s="10">
        <f>+'24-02-012 Ind. Proy'!W139</f>
        <v>0</v>
      </c>
      <c r="M18" s="10">
        <f>+'24-02-012 Ind. Proy'!X139</f>
        <v>0</v>
      </c>
      <c r="N18" s="10">
        <f>+'24-02-012 Ind. Proy'!Y139</f>
        <v>0</v>
      </c>
      <c r="O18" s="10">
        <f>+'24-02-012 Ind. Proy'!Z139</f>
        <v>0</v>
      </c>
      <c r="P18" s="10">
        <f>+'24-02-012 Ind. Proy'!AA139</f>
        <v>0</v>
      </c>
      <c r="Q18" s="10">
        <f>+'24-02-012 Ind. Proy'!AB139</f>
        <v>0</v>
      </c>
      <c r="R18" s="10">
        <f>+'24-02-012 Ind. Proy'!AC139</f>
        <v>0</v>
      </c>
      <c r="S18" s="10">
        <f>+'24-02-012 Ind. Proy'!AD139</f>
        <v>0</v>
      </c>
      <c r="T18" s="10">
        <f>+'24-02-012 Ind. Proy'!AE139</f>
        <v>0</v>
      </c>
      <c r="U18" s="10">
        <f>+'24-02-012 Ind. Proy'!AF139</f>
        <v>0</v>
      </c>
      <c r="V18" s="10">
        <f>+'24-02-012 Ind. Proy'!AG139</f>
        <v>0</v>
      </c>
      <c r="W18" s="10">
        <f>+'24-02-012 Ind. Proy'!AH139</f>
        <v>0</v>
      </c>
      <c r="X18" s="49">
        <f>+'24-02-012 Ind. Proy'!AI139</f>
        <v>0</v>
      </c>
      <c r="Y18" s="49">
        <f>+'24-02-012 Ind. Proy'!AJ139</f>
        <v>0</v>
      </c>
    </row>
    <row r="19" spans="1:25" s="45" customFormat="1" ht="24.75" customHeight="1" x14ac:dyDescent="0.25">
      <c r="A19" s="48" t="s">
        <v>64</v>
      </c>
      <c r="B19" s="10">
        <f>+'24-02-012 Ind. Proy'!J151</f>
        <v>0</v>
      </c>
      <c r="C19" s="10">
        <f>+'24-02-012 Ind. Proy'!K151</f>
        <v>0</v>
      </c>
      <c r="D19" s="10">
        <f>+'24-02-012 Ind. Proy'!M151</f>
        <v>0</v>
      </c>
      <c r="E19" s="10">
        <f>+'24-02-012 Ind. Proy'!N151</f>
        <v>0</v>
      </c>
      <c r="F19" s="10">
        <f>+'24-02-012 Ind. Proy'!O151</f>
        <v>0</v>
      </c>
      <c r="G19" s="10">
        <f>+'24-02-012 Ind. Proy'!R151</f>
        <v>0</v>
      </c>
      <c r="H19" s="10">
        <f>+'24-02-012 Ind. Proy'!S151</f>
        <v>0</v>
      </c>
      <c r="I19" s="10">
        <f>+'24-02-012 Ind. Proy'!T151</f>
        <v>0</v>
      </c>
      <c r="J19" s="10">
        <f>+'24-02-012 Ind. Proy'!U151</f>
        <v>0</v>
      </c>
      <c r="K19" s="10">
        <f>+'24-02-012 Ind. Proy'!V151</f>
        <v>0</v>
      </c>
      <c r="L19" s="10">
        <f>+'24-02-012 Ind. Proy'!W151</f>
        <v>0</v>
      </c>
      <c r="M19" s="10">
        <f>+'24-02-012 Ind. Proy'!X151</f>
        <v>0</v>
      </c>
      <c r="N19" s="10">
        <f>+'24-02-012 Ind. Proy'!Y151</f>
        <v>0</v>
      </c>
      <c r="O19" s="10">
        <f>+'24-02-012 Ind. Proy'!Z151</f>
        <v>0</v>
      </c>
      <c r="P19" s="10">
        <f>+'24-02-012 Ind. Proy'!AA151</f>
        <v>0</v>
      </c>
      <c r="Q19" s="10">
        <f>+'24-02-012 Ind. Proy'!AB151</f>
        <v>0</v>
      </c>
      <c r="R19" s="10">
        <f>+'24-02-012 Ind. Proy'!AC151</f>
        <v>0</v>
      </c>
      <c r="S19" s="10">
        <f>+'24-02-012 Ind. Proy'!AD151</f>
        <v>0</v>
      </c>
      <c r="T19" s="10">
        <f>+'24-02-012 Ind. Proy'!AE151</f>
        <v>0</v>
      </c>
      <c r="U19" s="10">
        <f>+'24-02-012 Ind. Proy'!AF151</f>
        <v>0</v>
      </c>
      <c r="V19" s="10">
        <f>+'24-02-012 Ind. Proy'!AG151</f>
        <v>0</v>
      </c>
      <c r="W19" s="10">
        <f>+'24-02-012 Ind. Proy'!AH151</f>
        <v>0</v>
      </c>
      <c r="X19" s="49">
        <f>+'24-02-012 Ind. Proy'!AI151</f>
        <v>0</v>
      </c>
      <c r="Y19" s="49">
        <f>+'24-02-012 Ind. Proy'!AJ151</f>
        <v>0</v>
      </c>
    </row>
    <row r="20" spans="1:25" s="45" customFormat="1" ht="24.75" customHeight="1" x14ac:dyDescent="0.25">
      <c r="A20" s="50" t="s">
        <v>66</v>
      </c>
      <c r="B20" s="10">
        <f>+'24-02-012 Ind. Proy'!J163</f>
        <v>0</v>
      </c>
      <c r="C20" s="10">
        <f>+'24-02-012 Ind. Proy'!K163</f>
        <v>0</v>
      </c>
      <c r="D20" s="10">
        <f>+'24-02-012 Ind. Proy'!M163</f>
        <v>0</v>
      </c>
      <c r="E20" s="10">
        <f>+'24-02-012 Ind. Proy'!N163</f>
        <v>0</v>
      </c>
      <c r="F20" s="10">
        <f>+'24-02-012 Ind. Proy'!O163</f>
        <v>0</v>
      </c>
      <c r="G20" s="10">
        <f>+'24-02-012 Ind. Proy'!R163</f>
        <v>0</v>
      </c>
      <c r="H20" s="10">
        <f>+'24-02-012 Ind. Proy'!S163</f>
        <v>0</v>
      </c>
      <c r="I20" s="10">
        <f>+'24-02-012 Ind. Proy'!T163</f>
        <v>0</v>
      </c>
      <c r="J20" s="10">
        <f>+'24-02-012 Ind. Proy'!U163</f>
        <v>0</v>
      </c>
      <c r="K20" s="10">
        <f>+'24-02-012 Ind. Proy'!V163</f>
        <v>0</v>
      </c>
      <c r="L20" s="10">
        <f>+'24-02-012 Ind. Proy'!W163</f>
        <v>0</v>
      </c>
      <c r="M20" s="10">
        <f>+'24-02-012 Ind. Proy'!X163</f>
        <v>0</v>
      </c>
      <c r="N20" s="10">
        <f>+'24-02-012 Ind. Proy'!Y163</f>
        <v>0</v>
      </c>
      <c r="O20" s="10">
        <f>+'24-02-012 Ind. Proy'!Z163</f>
        <v>0</v>
      </c>
      <c r="P20" s="10">
        <f>+'24-02-012 Ind. Proy'!AA163</f>
        <v>0</v>
      </c>
      <c r="Q20" s="10">
        <f>+'24-02-012 Ind. Proy'!AB163</f>
        <v>0</v>
      </c>
      <c r="R20" s="10">
        <f>+'24-02-012 Ind. Proy'!AC163</f>
        <v>0</v>
      </c>
      <c r="S20" s="10">
        <f>+'24-02-012 Ind. Proy'!AD163</f>
        <v>0</v>
      </c>
      <c r="T20" s="10">
        <f>+'24-02-012 Ind. Proy'!AE163</f>
        <v>0</v>
      </c>
      <c r="U20" s="10">
        <f>+'24-02-012 Ind. Proy'!AF163</f>
        <v>0</v>
      </c>
      <c r="V20" s="10">
        <f>+'24-02-012 Ind. Proy'!AG163</f>
        <v>0</v>
      </c>
      <c r="W20" s="10">
        <f>+'24-02-012 Ind. Proy'!AH163</f>
        <v>0</v>
      </c>
      <c r="X20" s="49">
        <f>+'24-02-012 Ind. Proy'!AI163</f>
        <v>0</v>
      </c>
      <c r="Y20" s="49">
        <f>+'24-02-012 Ind. Proy'!AJ163</f>
        <v>0</v>
      </c>
    </row>
    <row r="21" spans="1:25" s="45" customFormat="1" ht="24.75" customHeight="1" x14ac:dyDescent="0.25">
      <c r="A21" s="50" t="s">
        <v>68</v>
      </c>
      <c r="B21" s="10">
        <f>+'24-02-012 Ind. Proy'!J175</f>
        <v>0</v>
      </c>
      <c r="C21" s="10">
        <f>+'24-02-012 Ind. Proy'!K175</f>
        <v>0</v>
      </c>
      <c r="D21" s="10">
        <f>+'24-02-012 Ind. Proy'!M175</f>
        <v>0</v>
      </c>
      <c r="E21" s="10">
        <f>+'24-02-012 Ind. Proy'!N175</f>
        <v>0</v>
      </c>
      <c r="F21" s="10">
        <f>+'24-02-012 Ind. Proy'!O175</f>
        <v>0</v>
      </c>
      <c r="G21" s="10">
        <f>+'24-02-012 Ind. Proy'!R175</f>
        <v>0</v>
      </c>
      <c r="H21" s="10">
        <f>+'24-02-012 Ind. Proy'!S175</f>
        <v>0</v>
      </c>
      <c r="I21" s="10">
        <f>+'24-02-012 Ind. Proy'!T175</f>
        <v>0</v>
      </c>
      <c r="J21" s="10">
        <f>+'24-02-012 Ind. Proy'!U175</f>
        <v>0</v>
      </c>
      <c r="K21" s="10">
        <f>+'24-02-012 Ind. Proy'!V175</f>
        <v>0</v>
      </c>
      <c r="L21" s="10">
        <f>+'24-02-012 Ind. Proy'!W175</f>
        <v>0</v>
      </c>
      <c r="M21" s="10">
        <f>+'24-02-012 Ind. Proy'!X175</f>
        <v>0</v>
      </c>
      <c r="N21" s="10">
        <f>+'24-02-012 Ind. Proy'!Y175</f>
        <v>0</v>
      </c>
      <c r="O21" s="10">
        <f>+'24-02-012 Ind. Proy'!Z175</f>
        <v>0</v>
      </c>
      <c r="P21" s="10">
        <f>+'24-02-012 Ind. Proy'!AA175</f>
        <v>0</v>
      </c>
      <c r="Q21" s="10">
        <f>+'24-02-012 Ind. Proy'!AB175</f>
        <v>0</v>
      </c>
      <c r="R21" s="10">
        <f>+'24-02-012 Ind. Proy'!AC175</f>
        <v>0</v>
      </c>
      <c r="S21" s="10">
        <f>+'24-02-012 Ind. Proy'!AD175</f>
        <v>0</v>
      </c>
      <c r="T21" s="10">
        <f>+'24-02-012 Ind. Proy'!AE175</f>
        <v>0</v>
      </c>
      <c r="U21" s="10">
        <f>+'24-02-012 Ind. Proy'!AF175</f>
        <v>0</v>
      </c>
      <c r="V21" s="10">
        <f>+'24-02-012 Ind. Proy'!AG175</f>
        <v>0</v>
      </c>
      <c r="W21" s="10">
        <f>+'24-02-012 Ind. Proy'!AH175</f>
        <v>0</v>
      </c>
      <c r="X21" s="49">
        <f>+'24-02-012 Ind. Proy'!AI175</f>
        <v>0</v>
      </c>
      <c r="Y21" s="49">
        <f>+'24-02-012 Ind. Proy'!AJ175</f>
        <v>0</v>
      </c>
    </row>
    <row r="22" spans="1:25" s="45" customFormat="1" ht="24.75" customHeight="1" x14ac:dyDescent="0.25">
      <c r="A22" s="50" t="s">
        <v>70</v>
      </c>
      <c r="B22" s="10">
        <f>+'24-02-012 Ind. Proy'!J187</f>
        <v>0</v>
      </c>
      <c r="C22" s="10">
        <f>+'24-02-012 Ind. Proy'!K187</f>
        <v>0</v>
      </c>
      <c r="D22" s="10">
        <f>+'24-02-012 Ind. Proy'!M187</f>
        <v>0</v>
      </c>
      <c r="E22" s="10">
        <f>+'24-02-012 Ind. Proy'!N187</f>
        <v>0</v>
      </c>
      <c r="F22" s="10">
        <f>+'24-02-012 Ind. Proy'!O187</f>
        <v>0</v>
      </c>
      <c r="G22" s="10">
        <f>+'24-02-012 Ind. Proy'!R187</f>
        <v>0</v>
      </c>
      <c r="H22" s="10">
        <f>+'24-02-012 Ind. Proy'!S187</f>
        <v>0</v>
      </c>
      <c r="I22" s="10">
        <f>+'24-02-012 Ind. Proy'!T187</f>
        <v>0</v>
      </c>
      <c r="J22" s="10">
        <f>+'24-02-012 Ind. Proy'!U187</f>
        <v>0</v>
      </c>
      <c r="K22" s="10">
        <f>+'24-02-012 Ind. Proy'!V187</f>
        <v>0</v>
      </c>
      <c r="L22" s="10">
        <f>+'24-02-012 Ind. Proy'!W187</f>
        <v>0</v>
      </c>
      <c r="M22" s="10">
        <f>+'24-02-012 Ind. Proy'!X187</f>
        <v>0</v>
      </c>
      <c r="N22" s="10">
        <f>+'24-02-012 Ind. Proy'!Y187</f>
        <v>0</v>
      </c>
      <c r="O22" s="10">
        <f>+'24-02-012 Ind. Proy'!Z187</f>
        <v>0</v>
      </c>
      <c r="P22" s="10">
        <f>+'24-02-012 Ind. Proy'!AA187</f>
        <v>0</v>
      </c>
      <c r="Q22" s="10">
        <f>+'24-02-012 Ind. Proy'!AB187</f>
        <v>0</v>
      </c>
      <c r="R22" s="10">
        <f>+'24-02-012 Ind. Proy'!AC187</f>
        <v>0</v>
      </c>
      <c r="S22" s="10">
        <f>+'24-02-012 Ind. Proy'!AD187</f>
        <v>0</v>
      </c>
      <c r="T22" s="10">
        <f>+'24-02-012 Ind. Proy'!AE187</f>
        <v>0</v>
      </c>
      <c r="U22" s="10">
        <f>+'24-02-012 Ind. Proy'!AF187</f>
        <v>0</v>
      </c>
      <c r="V22" s="10">
        <f>+'24-02-012 Ind. Proy'!AG187</f>
        <v>0</v>
      </c>
      <c r="W22" s="10">
        <f>+'24-02-012 Ind. Proy'!AH187</f>
        <v>0</v>
      </c>
      <c r="X22" s="49">
        <f>+'24-02-012 Ind. Proy'!AI187</f>
        <v>0</v>
      </c>
      <c r="Y22" s="49">
        <f>+'24-02-012 Ind. Proy'!AJ187</f>
        <v>0</v>
      </c>
    </row>
    <row r="23" spans="1:25" s="45" customFormat="1" ht="24.75" customHeight="1" x14ac:dyDescent="0.25">
      <c r="A23" s="51" t="s">
        <v>72</v>
      </c>
      <c r="B23" s="10">
        <f>+'24-02-012 Ind. Proy'!J190</f>
        <v>8031425000</v>
      </c>
      <c r="C23" s="10">
        <f>+'24-02-012 Ind. Proy'!K190</f>
        <v>8031425000</v>
      </c>
      <c r="D23" s="10">
        <f>+'24-02-012 Ind. Proy'!M190</f>
        <v>0</v>
      </c>
      <c r="E23" s="10">
        <f>+'24-02-012 Ind. Proy'!N190</f>
        <v>0</v>
      </c>
      <c r="F23" s="10">
        <f>+'24-02-012 Ind. Proy'!O190</f>
        <v>0</v>
      </c>
      <c r="G23" s="10">
        <f>+'24-02-012 Ind. Proy'!R190</f>
        <v>0</v>
      </c>
      <c r="H23" s="10">
        <f>+'24-02-012 Ind. Proy'!S190</f>
        <v>0</v>
      </c>
      <c r="I23" s="10">
        <f>+'24-02-012 Ind. Proy'!T190</f>
        <v>0</v>
      </c>
      <c r="J23" s="10">
        <f>+'24-02-012 Ind. Proy'!U190</f>
        <v>0</v>
      </c>
      <c r="K23" s="10">
        <f>+'24-02-012 Ind. Proy'!V190</f>
        <v>0</v>
      </c>
      <c r="L23" s="10">
        <f>+'24-02-012 Ind. Proy'!W190</f>
        <v>0</v>
      </c>
      <c r="M23" s="10">
        <f>+'24-02-012 Ind. Proy'!X190</f>
        <v>0</v>
      </c>
      <c r="N23" s="10">
        <f>+'24-02-012 Ind. Proy'!Y190</f>
        <v>0</v>
      </c>
      <c r="O23" s="10">
        <f>+'24-02-012 Ind. Proy'!Z190</f>
        <v>0</v>
      </c>
      <c r="P23" s="10">
        <f>+'24-02-012 Ind. Proy'!AA190</f>
        <v>0</v>
      </c>
      <c r="Q23" s="10">
        <f>+'24-02-012 Ind. Proy'!AB190</f>
        <v>0</v>
      </c>
      <c r="R23" s="10">
        <f>+'24-02-012 Ind. Proy'!AC190</f>
        <v>0</v>
      </c>
      <c r="S23" s="10">
        <f>+'24-02-012 Ind. Proy'!AD190</f>
        <v>0</v>
      </c>
      <c r="T23" s="10">
        <f>+'24-02-012 Ind. Proy'!AE190</f>
        <v>0</v>
      </c>
      <c r="U23" s="10">
        <f>+'24-02-012 Ind. Proy'!AF190</f>
        <v>0</v>
      </c>
      <c r="V23" s="10">
        <f>+'24-02-012 Ind. Proy'!AG190</f>
        <v>0</v>
      </c>
      <c r="W23" s="10">
        <f>+'24-02-012 Ind. Proy'!AH190</f>
        <v>0</v>
      </c>
      <c r="X23" s="49">
        <f>+'24-02-012 Ind. Proy'!AI190</f>
        <v>0</v>
      </c>
      <c r="Y23" s="49">
        <f>+'24-02-012 Ind. Proy'!AJ190</f>
        <v>0</v>
      </c>
    </row>
    <row r="24" spans="1:25" ht="36" customHeight="1" x14ac:dyDescent="0.25">
      <c r="A24" s="173" t="str">
        <f>"TOTAL ASIG."&amp;" "&amp;$A$5</f>
        <v>TOTAL ASIG. 24-02-012 "Programa de Alimentación"</v>
      </c>
      <c r="B24" s="174">
        <f t="shared" ref="B24:W24" si="0">SUM(B8:B23)</f>
        <v>8031425000</v>
      </c>
      <c r="C24" s="174">
        <f t="shared" si="0"/>
        <v>8031425000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0</v>
      </c>
      <c r="J24" s="174">
        <f t="shared" si="0"/>
        <v>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0</v>
      </c>
      <c r="X24" s="175">
        <f>+'24-02-012 Ind. Proy'!AI191</f>
        <v>0</v>
      </c>
      <c r="Y24" s="175">
        <f>'24-02-012 Ind. Proy'!AJ191</f>
        <v>0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B9" sqref="B1:B1048576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customWidth="1" collapsed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98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2"/>
      <c r="W5" s="152"/>
      <c r="X5" s="152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55" t="s">
        <v>25</v>
      </c>
      <c r="N7" s="155" t="s">
        <v>26</v>
      </c>
      <c r="O7" s="155" t="s">
        <v>27</v>
      </c>
      <c r="P7" s="216"/>
      <c r="Q7" s="219"/>
      <c r="R7" s="156" t="s">
        <v>28</v>
      </c>
      <c r="S7" s="156" t="s">
        <v>29</v>
      </c>
      <c r="T7" s="156" t="s">
        <v>30</v>
      </c>
      <c r="U7" s="222"/>
      <c r="V7" s="156" t="s">
        <v>31</v>
      </c>
      <c r="W7" s="156" t="s">
        <v>32</v>
      </c>
      <c r="X7" s="156" t="s">
        <v>33</v>
      </c>
      <c r="Y7" s="222"/>
      <c r="Z7" s="156" t="s">
        <v>34</v>
      </c>
      <c r="AA7" s="156" t="s">
        <v>35</v>
      </c>
      <c r="AB7" s="156" t="s">
        <v>36</v>
      </c>
      <c r="AC7" s="222"/>
      <c r="AD7" s="156" t="s">
        <v>37</v>
      </c>
      <c r="AE7" s="156" t="s">
        <v>38</v>
      </c>
      <c r="AF7" s="156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66">
        <v>14909920000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54" t="s">
        <v>168</v>
      </c>
      <c r="D189" s="55">
        <v>43503</v>
      </c>
      <c r="E189" s="15" t="s">
        <v>100</v>
      </c>
      <c r="F189" s="65" t="s">
        <v>99</v>
      </c>
      <c r="G189" s="63" t="s">
        <v>101</v>
      </c>
      <c r="H189" s="68"/>
      <c r="I189" s="2"/>
      <c r="J189" s="267"/>
      <c r="K189" s="58">
        <v>14909920000</v>
      </c>
      <c r="L189" s="1"/>
      <c r="M189" s="57"/>
      <c r="N189" s="64"/>
      <c r="O189" s="57"/>
      <c r="P189" s="53"/>
      <c r="Q189" s="53"/>
      <c r="R189" s="31"/>
      <c r="S189" s="31">
        <v>7454960000</v>
      </c>
      <c r="T189" s="31"/>
      <c r="U189" s="32">
        <f>SUM(R189:T189)</f>
        <v>7454960000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7454960000</v>
      </c>
      <c r="AI189" s="33">
        <f>IF(ISERROR(AH189/J188),0,AH189/J188)</f>
        <v>0.5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14909920000</v>
      </c>
      <c r="K190" s="162">
        <f>SUM(K189:K189)</f>
        <v>14909920000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>SUM(R189:R189)</f>
        <v>0</v>
      </c>
      <c r="S190" s="162">
        <f>SUM(S189:S189)</f>
        <v>7454960000</v>
      </c>
      <c r="T190" s="162">
        <f>SUM(T189:T189)</f>
        <v>0</v>
      </c>
      <c r="U190" s="162">
        <f t="shared" ref="U190:AF190" si="120">SUM(U189:X189)</f>
        <v>7454960000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7454960000</v>
      </c>
      <c r="AF190" s="162">
        <f t="shared" si="120"/>
        <v>7454960000.5</v>
      </c>
      <c r="AG190" s="162">
        <f>SUM(AG189:AG189)</f>
        <v>0</v>
      </c>
      <c r="AH190" s="162">
        <f>SUM(AH189:AH189)</f>
        <v>7454960000</v>
      </c>
      <c r="AI190" s="166">
        <f>IF(ISERROR(AH190/J190),0,AH190/J190)</f>
        <v>0.5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24-02-014 "Programa de Apoyo al Microemprendimiento"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14909920000</v>
      </c>
      <c r="K191" s="167">
        <f>+K19+K31+K43+K55+K67+K79+K91+K103+K115+K127+K139+K151+K187+K163+K175+K190</f>
        <v>14909920000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0"/>
      <c r="R191" s="167">
        <f t="shared" ref="R191:AH191" si="121">+R19+R31+R43+R55+R67+R79+R91+R103+R115+R127+R139+R151+R187+R163+R175+R190</f>
        <v>0</v>
      </c>
      <c r="S191" s="167">
        <f t="shared" si="121"/>
        <v>7454960000</v>
      </c>
      <c r="T191" s="167">
        <f t="shared" si="121"/>
        <v>0</v>
      </c>
      <c r="U191" s="167">
        <f t="shared" si="121"/>
        <v>7454960000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7454960000</v>
      </c>
      <c r="AF191" s="167">
        <f t="shared" si="121"/>
        <v>7454960000.5</v>
      </c>
      <c r="AG191" s="167">
        <f t="shared" si="121"/>
        <v>0</v>
      </c>
      <c r="AH191" s="167">
        <f t="shared" si="121"/>
        <v>7454960000</v>
      </c>
      <c r="AI191" s="171">
        <f>IF(ISERROR(AH191/J191),0,AH191/J191)</f>
        <v>0.5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J188:J189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E9:G18 F189:G189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Z189:AB189 M59:N66 M106:N114 M189 M118:N126 AD189:AF189 V189:X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15748031496062992" bottom="0.74803149606299213" header="0.31496062992125984" footer="0.31496062992125984"/>
  <pageSetup paperSize="41" scale="84" orientation="landscape" r:id="rId1"/>
  <ignoredErrors>
    <ignoredError sqref="U190" formula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R8" sqref="R1:V1048576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+'24-02-014-002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+'24-02-014-002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+'24-02-014-002 Ind. Proy'!A5:U5</f>
        <v>24-02-014 "Programa de Apoyo al Microemprendimiento"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55" t="s">
        <v>25</v>
      </c>
      <c r="E7" s="155" t="s">
        <v>26</v>
      </c>
      <c r="F7" s="155" t="s">
        <v>27</v>
      </c>
      <c r="G7" s="155" t="s">
        <v>28</v>
      </c>
      <c r="H7" s="155" t="s">
        <v>29</v>
      </c>
      <c r="I7" s="155" t="s">
        <v>30</v>
      </c>
      <c r="J7" s="237"/>
      <c r="K7" s="155" t="s">
        <v>31</v>
      </c>
      <c r="L7" s="155" t="s">
        <v>32</v>
      </c>
      <c r="M7" s="155" t="s">
        <v>33</v>
      </c>
      <c r="N7" s="237"/>
      <c r="O7" s="155" t="s">
        <v>34</v>
      </c>
      <c r="P7" s="155" t="s">
        <v>35</v>
      </c>
      <c r="Q7" s="155" t="s">
        <v>36</v>
      </c>
      <c r="R7" s="237"/>
      <c r="S7" s="155" t="s">
        <v>37</v>
      </c>
      <c r="T7" s="155" t="s">
        <v>38</v>
      </c>
      <c r="U7" s="155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+'24-02-014-002 Ind. Proy'!J19</f>
        <v>0</v>
      </c>
      <c r="C8" s="10">
        <f>+'24-02-014-002 Ind. Proy'!K19</f>
        <v>0</v>
      </c>
      <c r="D8" s="10">
        <f>+'24-02-014-002 Ind. Proy'!M19</f>
        <v>0</v>
      </c>
      <c r="E8" s="10">
        <f>+'24-02-014-002 Ind. Proy'!N19</f>
        <v>0</v>
      </c>
      <c r="F8" s="10">
        <f>+'24-02-014-002 Ind. Proy'!O19</f>
        <v>0</v>
      </c>
      <c r="G8" s="10">
        <f>+'24-02-014-002 Ind. Proy'!R19</f>
        <v>0</v>
      </c>
      <c r="H8" s="10">
        <f>+'24-02-014-002 Ind. Proy'!S19</f>
        <v>0</v>
      </c>
      <c r="I8" s="10">
        <f>+'24-02-014-002 Ind. Proy'!T19</f>
        <v>0</v>
      </c>
      <c r="J8" s="10">
        <f>+'24-02-014-002 Ind. Proy'!U19</f>
        <v>0</v>
      </c>
      <c r="K8" s="10">
        <f>+'24-02-014-002 Ind. Proy'!V19</f>
        <v>0</v>
      </c>
      <c r="L8" s="10">
        <f>+'24-02-014-002 Ind. Proy'!W19</f>
        <v>0</v>
      </c>
      <c r="M8" s="10">
        <f>+'24-02-014-002 Ind. Proy'!X19</f>
        <v>0</v>
      </c>
      <c r="N8" s="10">
        <f>+'24-02-014-002 Ind. Proy'!Y19</f>
        <v>0</v>
      </c>
      <c r="O8" s="10">
        <f>+'24-02-014-002 Ind. Proy'!Z19</f>
        <v>0</v>
      </c>
      <c r="P8" s="10">
        <f>+'24-02-014-002 Ind. Proy'!AA19</f>
        <v>0</v>
      </c>
      <c r="Q8" s="10">
        <f>+'24-02-014-002 Ind. Proy'!AB19</f>
        <v>0</v>
      </c>
      <c r="R8" s="10">
        <f>+'24-02-014-002 Ind. Proy'!AC19</f>
        <v>0</v>
      </c>
      <c r="S8" s="10">
        <f>+'24-02-014-002 Ind. Proy'!AD19</f>
        <v>0</v>
      </c>
      <c r="T8" s="10">
        <f>+'24-02-014-002 Ind. Proy'!AE19</f>
        <v>0</v>
      </c>
      <c r="U8" s="10">
        <f>+'24-02-014-002 Ind. Proy'!AF19</f>
        <v>0</v>
      </c>
      <c r="V8" s="10">
        <f>+'24-02-014-002 Ind. Proy'!AG19</f>
        <v>0</v>
      </c>
      <c r="W8" s="10">
        <f>+'24-02-014-002 Ind. Proy'!AH19</f>
        <v>0</v>
      </c>
      <c r="X8" s="49">
        <f>+'24-02-014-002 Ind. Proy'!AI19</f>
        <v>0</v>
      </c>
      <c r="Y8" s="49">
        <f>+'24-02-014-002 Ind. Proy'!AJ19</f>
        <v>0</v>
      </c>
    </row>
    <row r="9" spans="1:25" s="45" customFormat="1" ht="24.75" customHeight="1" x14ac:dyDescent="0.25">
      <c r="A9" s="48" t="s">
        <v>44</v>
      </c>
      <c r="B9" s="10">
        <f>+'24-02-014-002 Ind. Proy'!J31</f>
        <v>0</v>
      </c>
      <c r="C9" s="10">
        <f>+'24-02-014-002 Ind. Proy'!K31</f>
        <v>0</v>
      </c>
      <c r="D9" s="10">
        <f>+'24-02-014-002 Ind. Proy'!M31</f>
        <v>0</v>
      </c>
      <c r="E9" s="10">
        <f>+'24-02-014-002 Ind. Proy'!N31</f>
        <v>0</v>
      </c>
      <c r="F9" s="10">
        <f>+'24-02-014-002 Ind. Proy'!O31</f>
        <v>0</v>
      </c>
      <c r="G9" s="10">
        <f>+'24-02-014-002 Ind. Proy'!R31</f>
        <v>0</v>
      </c>
      <c r="H9" s="10">
        <f>+'24-02-014-002 Ind. Proy'!S31</f>
        <v>0</v>
      </c>
      <c r="I9" s="10">
        <f>+'24-02-014-002 Ind. Proy'!T31</f>
        <v>0</v>
      </c>
      <c r="J9" s="10">
        <f>+'24-02-014-002 Ind. Proy'!U31</f>
        <v>0</v>
      </c>
      <c r="K9" s="10">
        <f>+'24-02-014-002 Ind. Proy'!V31</f>
        <v>0</v>
      </c>
      <c r="L9" s="10">
        <f>+'24-02-014-002 Ind. Proy'!W31</f>
        <v>0</v>
      </c>
      <c r="M9" s="10">
        <f>+'24-02-014-002 Ind. Proy'!X31</f>
        <v>0</v>
      </c>
      <c r="N9" s="10">
        <f>+'24-02-014-002 Ind. Proy'!Y31</f>
        <v>0</v>
      </c>
      <c r="O9" s="10">
        <f>+'24-02-014-002 Ind. Proy'!Z31</f>
        <v>0</v>
      </c>
      <c r="P9" s="10">
        <f>+'24-02-014-002 Ind. Proy'!AA31</f>
        <v>0</v>
      </c>
      <c r="Q9" s="10">
        <f>+'24-02-014-002 Ind. Proy'!AB31</f>
        <v>0</v>
      </c>
      <c r="R9" s="10">
        <f>+'24-02-014-002 Ind. Proy'!AC31</f>
        <v>0</v>
      </c>
      <c r="S9" s="10">
        <f>+'24-02-014-002 Ind. Proy'!AD31</f>
        <v>0</v>
      </c>
      <c r="T9" s="10">
        <f>+'24-02-014-002 Ind. Proy'!AE31</f>
        <v>0</v>
      </c>
      <c r="U9" s="10">
        <f>+'24-02-014-002 Ind. Proy'!AF31</f>
        <v>0</v>
      </c>
      <c r="V9" s="10">
        <f>+'24-02-014-002 Ind. Proy'!AG31</f>
        <v>0</v>
      </c>
      <c r="W9" s="10">
        <f>+'24-02-014-002 Ind. Proy'!AH31</f>
        <v>0</v>
      </c>
      <c r="X9" s="49">
        <f>+'24-02-014-002 Ind. Proy'!AI31</f>
        <v>0</v>
      </c>
      <c r="Y9" s="49">
        <f>+'24-02-014-002 Ind. Proy'!AJ31</f>
        <v>0</v>
      </c>
    </row>
    <row r="10" spans="1:25" s="45" customFormat="1" ht="24.75" customHeight="1" x14ac:dyDescent="0.25">
      <c r="A10" s="48" t="s">
        <v>46</v>
      </c>
      <c r="B10" s="10">
        <f>+'24-02-014-002 Ind. Proy'!J43</f>
        <v>0</v>
      </c>
      <c r="C10" s="10">
        <f>+'24-02-014-002 Ind. Proy'!K43</f>
        <v>0</v>
      </c>
      <c r="D10" s="10">
        <f>+'24-02-014-002 Ind. Proy'!M43</f>
        <v>0</v>
      </c>
      <c r="E10" s="10">
        <f>+'24-02-014-002 Ind. Proy'!N43</f>
        <v>0</v>
      </c>
      <c r="F10" s="10">
        <f>+'24-02-014-002 Ind. Proy'!O43</f>
        <v>0</v>
      </c>
      <c r="G10" s="10">
        <f>+'24-02-014-002 Ind. Proy'!R43</f>
        <v>0</v>
      </c>
      <c r="H10" s="10">
        <f>+'24-02-014-002 Ind. Proy'!S43</f>
        <v>0</v>
      </c>
      <c r="I10" s="10">
        <f>+'24-02-014-002 Ind. Proy'!T43</f>
        <v>0</v>
      </c>
      <c r="J10" s="10">
        <f>+'24-02-014-002 Ind. Proy'!U43</f>
        <v>0</v>
      </c>
      <c r="K10" s="10">
        <f>+'24-02-014-002 Ind. Proy'!V43</f>
        <v>0</v>
      </c>
      <c r="L10" s="10">
        <f>+'24-02-014-002 Ind. Proy'!W43</f>
        <v>0</v>
      </c>
      <c r="M10" s="10">
        <f>+'24-02-014-002 Ind. Proy'!X43</f>
        <v>0</v>
      </c>
      <c r="N10" s="10">
        <f>+'24-02-014-002 Ind. Proy'!Y43</f>
        <v>0</v>
      </c>
      <c r="O10" s="10">
        <f>+'24-02-014-002 Ind. Proy'!Z43</f>
        <v>0</v>
      </c>
      <c r="P10" s="10">
        <f>+'24-02-014-002 Ind. Proy'!AA43</f>
        <v>0</v>
      </c>
      <c r="Q10" s="10">
        <f>+'24-02-014-002 Ind. Proy'!AB43</f>
        <v>0</v>
      </c>
      <c r="R10" s="10">
        <f>+'24-02-014-002 Ind. Proy'!AC43</f>
        <v>0</v>
      </c>
      <c r="S10" s="10">
        <f>+'24-02-014-002 Ind. Proy'!AD43</f>
        <v>0</v>
      </c>
      <c r="T10" s="10">
        <f>+'24-02-014-002 Ind. Proy'!AE43</f>
        <v>0</v>
      </c>
      <c r="U10" s="10">
        <f>+'24-02-014-002 Ind. Proy'!AF43</f>
        <v>0</v>
      </c>
      <c r="V10" s="10">
        <f>+'24-02-014-002 Ind. Proy'!AG43</f>
        <v>0</v>
      </c>
      <c r="W10" s="10">
        <f>+'24-02-014-002 Ind. Proy'!AH43</f>
        <v>0</v>
      </c>
      <c r="X10" s="49">
        <f>+'24-02-014-002 Ind. Proy'!AI43</f>
        <v>0</v>
      </c>
      <c r="Y10" s="49">
        <f>+'24-02-014-002 Ind. Proy'!AJ43</f>
        <v>0</v>
      </c>
    </row>
    <row r="11" spans="1:25" s="45" customFormat="1" ht="24.75" customHeight="1" x14ac:dyDescent="0.25">
      <c r="A11" s="48" t="s">
        <v>48</v>
      </c>
      <c r="B11" s="10">
        <f>+'24-02-014-002 Ind. Proy'!J55</f>
        <v>0</v>
      </c>
      <c r="C11" s="10">
        <f>+'24-02-014-002 Ind. Proy'!K55</f>
        <v>0</v>
      </c>
      <c r="D11" s="10">
        <f>+'24-02-014-002 Ind. Proy'!M55</f>
        <v>0</v>
      </c>
      <c r="E11" s="10">
        <f>+'24-02-014-002 Ind. Proy'!N55</f>
        <v>0</v>
      </c>
      <c r="F11" s="10">
        <f>+'24-02-014-002 Ind. Proy'!O55</f>
        <v>0</v>
      </c>
      <c r="G11" s="10">
        <f>+'24-02-014-002 Ind. Proy'!R55</f>
        <v>0</v>
      </c>
      <c r="H11" s="10">
        <f>+'24-02-014-002 Ind. Proy'!S55</f>
        <v>0</v>
      </c>
      <c r="I11" s="10">
        <f>+'24-02-014-002 Ind. Proy'!T55</f>
        <v>0</v>
      </c>
      <c r="J11" s="10">
        <f>+'24-02-014-002 Ind. Proy'!U55</f>
        <v>0</v>
      </c>
      <c r="K11" s="10">
        <f>+'24-02-014-002 Ind. Proy'!V55</f>
        <v>0</v>
      </c>
      <c r="L11" s="10">
        <f>+'24-02-014-002 Ind. Proy'!W55</f>
        <v>0</v>
      </c>
      <c r="M11" s="10">
        <f>+'24-02-014-002 Ind. Proy'!X55</f>
        <v>0</v>
      </c>
      <c r="N11" s="10">
        <f>+'24-02-014-002 Ind. Proy'!Y55</f>
        <v>0</v>
      </c>
      <c r="O11" s="10">
        <f>+'24-02-014-002 Ind. Proy'!Z55</f>
        <v>0</v>
      </c>
      <c r="P11" s="10">
        <f>+'24-02-014-002 Ind. Proy'!AA55</f>
        <v>0</v>
      </c>
      <c r="Q11" s="10">
        <f>+'24-02-014-002 Ind. Proy'!AB55</f>
        <v>0</v>
      </c>
      <c r="R11" s="10">
        <f>+'24-02-014-002 Ind. Proy'!AC55</f>
        <v>0</v>
      </c>
      <c r="S11" s="10">
        <f>+'24-02-014-002 Ind. Proy'!AD55</f>
        <v>0</v>
      </c>
      <c r="T11" s="10">
        <f>+'24-02-014-002 Ind. Proy'!AE55</f>
        <v>0</v>
      </c>
      <c r="U11" s="10">
        <f>+'24-02-014-002 Ind. Proy'!AF55</f>
        <v>0</v>
      </c>
      <c r="V11" s="10">
        <f>+'24-02-014-002 Ind. Proy'!AG55</f>
        <v>0</v>
      </c>
      <c r="W11" s="10">
        <f>+'24-02-014-002 Ind. Proy'!AH55</f>
        <v>0</v>
      </c>
      <c r="X11" s="49">
        <f>+'24-02-014-002 Ind. Proy'!AI55</f>
        <v>0</v>
      </c>
      <c r="Y11" s="49">
        <f>+'24-02-014-002 Ind. Proy'!AJ55</f>
        <v>0</v>
      </c>
    </row>
    <row r="12" spans="1:25" s="45" customFormat="1" ht="24.75" customHeight="1" x14ac:dyDescent="0.25">
      <c r="A12" s="48" t="s">
        <v>50</v>
      </c>
      <c r="B12" s="10">
        <f>+'24-02-014-002 Ind. Proy'!J67</f>
        <v>0</v>
      </c>
      <c r="C12" s="10">
        <f>+'24-02-014-002 Ind. Proy'!K67</f>
        <v>0</v>
      </c>
      <c r="D12" s="10">
        <f>+'24-02-014-002 Ind. Proy'!M67</f>
        <v>0</v>
      </c>
      <c r="E12" s="10">
        <f>+'24-02-014-002 Ind. Proy'!N67</f>
        <v>0</v>
      </c>
      <c r="F12" s="10">
        <f>+'24-02-014-002 Ind. Proy'!O67</f>
        <v>0</v>
      </c>
      <c r="G12" s="10">
        <f>+'24-02-014-002 Ind. Proy'!R67</f>
        <v>0</v>
      </c>
      <c r="H12" s="10">
        <f>+'24-02-014-002 Ind. Proy'!S67</f>
        <v>0</v>
      </c>
      <c r="I12" s="10">
        <f>+'24-02-014-002 Ind. Proy'!T67</f>
        <v>0</v>
      </c>
      <c r="J12" s="10">
        <f>+'24-02-014-002 Ind. Proy'!U67</f>
        <v>0</v>
      </c>
      <c r="K12" s="10">
        <f>+'24-02-014-002 Ind. Proy'!V67</f>
        <v>0</v>
      </c>
      <c r="L12" s="10">
        <f>+'24-02-014-002 Ind. Proy'!W67</f>
        <v>0</v>
      </c>
      <c r="M12" s="10">
        <f>+'24-02-014-002 Ind. Proy'!X67</f>
        <v>0</v>
      </c>
      <c r="N12" s="10">
        <f>+'24-02-014-002 Ind. Proy'!Y67</f>
        <v>0</v>
      </c>
      <c r="O12" s="10">
        <f>+'24-02-014-002 Ind. Proy'!Z67</f>
        <v>0</v>
      </c>
      <c r="P12" s="10">
        <f>+'24-02-014-002 Ind. Proy'!AA67</f>
        <v>0</v>
      </c>
      <c r="Q12" s="10">
        <f>+'24-02-014-002 Ind. Proy'!AB67</f>
        <v>0</v>
      </c>
      <c r="R12" s="10">
        <f>+'24-02-014-002 Ind. Proy'!AC67</f>
        <v>0</v>
      </c>
      <c r="S12" s="10">
        <f>+'24-02-014-002 Ind. Proy'!AD67</f>
        <v>0</v>
      </c>
      <c r="T12" s="10">
        <f>+'24-02-014-002 Ind. Proy'!AE67</f>
        <v>0</v>
      </c>
      <c r="U12" s="10">
        <f>+'24-02-014-002 Ind. Proy'!AF67</f>
        <v>0</v>
      </c>
      <c r="V12" s="10">
        <f>+'24-02-014-002 Ind. Proy'!AG67</f>
        <v>0</v>
      </c>
      <c r="W12" s="10">
        <f>+'24-02-014-002 Ind. Proy'!AH67</f>
        <v>0</v>
      </c>
      <c r="X12" s="49">
        <f>+'24-02-014-002 Ind. Proy'!AI67</f>
        <v>0</v>
      </c>
      <c r="Y12" s="49">
        <f>+'24-02-014-002 Ind. Proy'!AJ67</f>
        <v>0</v>
      </c>
    </row>
    <row r="13" spans="1:25" s="45" customFormat="1" ht="24.75" customHeight="1" x14ac:dyDescent="0.25">
      <c r="A13" s="48" t="s">
        <v>52</v>
      </c>
      <c r="B13" s="10">
        <f>+'24-02-014-002 Ind. Proy'!J79</f>
        <v>0</v>
      </c>
      <c r="C13" s="10">
        <f>+'24-02-014-002 Ind. Proy'!K79</f>
        <v>0</v>
      </c>
      <c r="D13" s="10">
        <f>+'24-02-014-002 Ind. Proy'!M79</f>
        <v>0</v>
      </c>
      <c r="E13" s="10">
        <f>+'24-02-014-002 Ind. Proy'!N79</f>
        <v>0</v>
      </c>
      <c r="F13" s="10">
        <f>+'24-02-014-002 Ind. Proy'!O79</f>
        <v>0</v>
      </c>
      <c r="G13" s="10">
        <f>+'24-02-014-002 Ind. Proy'!R79</f>
        <v>0</v>
      </c>
      <c r="H13" s="10">
        <f>+'24-02-014-002 Ind. Proy'!S79</f>
        <v>0</v>
      </c>
      <c r="I13" s="10">
        <f>+'24-02-014-002 Ind. Proy'!T79</f>
        <v>0</v>
      </c>
      <c r="J13" s="10">
        <f>+'24-02-014-002 Ind. Proy'!U79</f>
        <v>0</v>
      </c>
      <c r="K13" s="10">
        <f>+'24-02-014-002 Ind. Proy'!V79</f>
        <v>0</v>
      </c>
      <c r="L13" s="10">
        <f>+'24-02-014-002 Ind. Proy'!W79</f>
        <v>0</v>
      </c>
      <c r="M13" s="10">
        <f>+'24-02-014-002 Ind. Proy'!X79</f>
        <v>0</v>
      </c>
      <c r="N13" s="10">
        <f>+'24-02-014-002 Ind. Proy'!Y79</f>
        <v>0</v>
      </c>
      <c r="O13" s="10">
        <f>+'24-02-014-002 Ind. Proy'!Z79</f>
        <v>0</v>
      </c>
      <c r="P13" s="10">
        <f>+'24-02-014-002 Ind. Proy'!AA79</f>
        <v>0</v>
      </c>
      <c r="Q13" s="10">
        <f>+'24-02-014-002 Ind. Proy'!AB79</f>
        <v>0</v>
      </c>
      <c r="R13" s="10">
        <f>+'24-02-014-002 Ind. Proy'!AC79</f>
        <v>0</v>
      </c>
      <c r="S13" s="10">
        <f>+'24-02-014-002 Ind. Proy'!AD79</f>
        <v>0</v>
      </c>
      <c r="T13" s="10">
        <f>+'24-02-014-002 Ind. Proy'!AE79</f>
        <v>0</v>
      </c>
      <c r="U13" s="10">
        <f>+'24-02-014-002 Ind. Proy'!AF79</f>
        <v>0</v>
      </c>
      <c r="V13" s="10">
        <f>+'24-02-014-002 Ind. Proy'!AG79</f>
        <v>0</v>
      </c>
      <c r="W13" s="10">
        <f>+'24-02-014-002 Ind. Proy'!AH79</f>
        <v>0</v>
      </c>
      <c r="X13" s="49">
        <f>+'24-02-014-002 Ind. Proy'!AI79</f>
        <v>0</v>
      </c>
      <c r="Y13" s="49">
        <f>+'24-02-014-002 Ind. Proy'!AJ79</f>
        <v>0</v>
      </c>
    </row>
    <row r="14" spans="1:25" s="45" customFormat="1" ht="24.75" customHeight="1" x14ac:dyDescent="0.25">
      <c r="A14" s="48" t="s">
        <v>54</v>
      </c>
      <c r="B14" s="10">
        <f>+'24-02-014-002 Ind. Proy'!J91</f>
        <v>0</v>
      </c>
      <c r="C14" s="10">
        <f>+'24-02-014-002 Ind. Proy'!K91</f>
        <v>0</v>
      </c>
      <c r="D14" s="10">
        <f>+'24-02-014-002 Ind. Proy'!M91</f>
        <v>0</v>
      </c>
      <c r="E14" s="10">
        <f>+'24-02-014-002 Ind. Proy'!N91</f>
        <v>0</v>
      </c>
      <c r="F14" s="10">
        <f>+'24-02-014-002 Ind. Proy'!O91</f>
        <v>0</v>
      </c>
      <c r="G14" s="10">
        <f>+'24-02-014-002 Ind. Proy'!R91</f>
        <v>0</v>
      </c>
      <c r="H14" s="10">
        <f>+'24-02-014-002 Ind. Proy'!S91</f>
        <v>0</v>
      </c>
      <c r="I14" s="10">
        <f>+'24-02-014-002 Ind. Proy'!T91</f>
        <v>0</v>
      </c>
      <c r="J14" s="10">
        <f>+'24-02-014-002 Ind. Proy'!U91</f>
        <v>0</v>
      </c>
      <c r="K14" s="10">
        <f>+'24-02-014-002 Ind. Proy'!V91</f>
        <v>0</v>
      </c>
      <c r="L14" s="10">
        <f>+'24-02-014-002 Ind. Proy'!W91</f>
        <v>0</v>
      </c>
      <c r="M14" s="10">
        <f>+'24-02-014-002 Ind. Proy'!X91</f>
        <v>0</v>
      </c>
      <c r="N14" s="10">
        <f>+'24-02-014-002 Ind. Proy'!Y91</f>
        <v>0</v>
      </c>
      <c r="O14" s="10">
        <f>+'24-02-014-002 Ind. Proy'!Z91</f>
        <v>0</v>
      </c>
      <c r="P14" s="10">
        <f>+'24-02-014-002 Ind. Proy'!AA91</f>
        <v>0</v>
      </c>
      <c r="Q14" s="10">
        <f>+'24-02-014-002 Ind. Proy'!AB91</f>
        <v>0</v>
      </c>
      <c r="R14" s="10">
        <f>+'24-02-014-002 Ind. Proy'!AC91</f>
        <v>0</v>
      </c>
      <c r="S14" s="10">
        <f>+'24-02-014-002 Ind. Proy'!AD91</f>
        <v>0</v>
      </c>
      <c r="T14" s="10">
        <f>+'24-02-014-002 Ind. Proy'!AE91</f>
        <v>0</v>
      </c>
      <c r="U14" s="10">
        <f>+'24-02-014-002 Ind. Proy'!AF91</f>
        <v>0</v>
      </c>
      <c r="V14" s="10">
        <f>+'24-02-014-002 Ind. Proy'!AG91</f>
        <v>0</v>
      </c>
      <c r="W14" s="10">
        <f>+'24-02-014-002 Ind. Proy'!AH91</f>
        <v>0</v>
      </c>
      <c r="X14" s="49">
        <f>+'24-02-014-002 Ind. Proy'!AI91</f>
        <v>0</v>
      </c>
      <c r="Y14" s="49">
        <f>+'24-02-014-002 Ind. Proy'!AJ91</f>
        <v>0</v>
      </c>
    </row>
    <row r="15" spans="1:25" s="45" customFormat="1" ht="24.75" customHeight="1" x14ac:dyDescent="0.25">
      <c r="A15" s="48" t="s">
        <v>56</v>
      </c>
      <c r="B15" s="10">
        <f>+'24-02-014-002 Ind. Proy'!J103</f>
        <v>0</v>
      </c>
      <c r="C15" s="10">
        <f>+'24-02-014-002 Ind. Proy'!K103</f>
        <v>0</v>
      </c>
      <c r="D15" s="10">
        <f>+'24-02-014-002 Ind. Proy'!M103</f>
        <v>0</v>
      </c>
      <c r="E15" s="10">
        <f>+'24-02-014-002 Ind. Proy'!N103</f>
        <v>0</v>
      </c>
      <c r="F15" s="10">
        <f>+'24-02-014-002 Ind. Proy'!O103</f>
        <v>0</v>
      </c>
      <c r="G15" s="10">
        <f>+'24-02-014-002 Ind. Proy'!R103</f>
        <v>0</v>
      </c>
      <c r="H15" s="10">
        <f>+'24-02-014-002 Ind. Proy'!S103</f>
        <v>0</v>
      </c>
      <c r="I15" s="10">
        <f>+'24-02-014-002 Ind. Proy'!T103</f>
        <v>0</v>
      </c>
      <c r="J15" s="10">
        <f>+'24-02-014-002 Ind. Proy'!U103</f>
        <v>0</v>
      </c>
      <c r="K15" s="10">
        <f>+'24-02-014-002 Ind. Proy'!V103</f>
        <v>0</v>
      </c>
      <c r="L15" s="10">
        <f>+'24-02-014-002 Ind. Proy'!W103</f>
        <v>0</v>
      </c>
      <c r="M15" s="10">
        <f>+'24-02-014-002 Ind. Proy'!X103</f>
        <v>0</v>
      </c>
      <c r="N15" s="10">
        <f>+'24-02-014-002 Ind. Proy'!Y103</f>
        <v>0</v>
      </c>
      <c r="O15" s="10">
        <f>+'24-02-014-002 Ind. Proy'!Z103</f>
        <v>0</v>
      </c>
      <c r="P15" s="10">
        <f>+'24-02-014-002 Ind. Proy'!AA103</f>
        <v>0</v>
      </c>
      <c r="Q15" s="10">
        <f>+'24-02-014-002 Ind. Proy'!AB103</f>
        <v>0</v>
      </c>
      <c r="R15" s="10">
        <f>+'24-02-014-002 Ind. Proy'!AC103</f>
        <v>0</v>
      </c>
      <c r="S15" s="10">
        <f>+'24-02-014-002 Ind. Proy'!AD103</f>
        <v>0</v>
      </c>
      <c r="T15" s="10">
        <f>+'24-02-014-002 Ind. Proy'!AE103</f>
        <v>0</v>
      </c>
      <c r="U15" s="10">
        <f>+'24-02-014-002 Ind. Proy'!AF103</f>
        <v>0</v>
      </c>
      <c r="V15" s="10">
        <f>+'24-02-014-002 Ind. Proy'!AG103</f>
        <v>0</v>
      </c>
      <c r="W15" s="10">
        <f>+'24-02-014-002 Ind. Proy'!AH103</f>
        <v>0</v>
      </c>
      <c r="X15" s="49">
        <f>+'24-02-014-002 Ind. Proy'!AI103</f>
        <v>0</v>
      </c>
      <c r="Y15" s="49">
        <f>+'24-02-014-002 Ind. Proy'!AJ103</f>
        <v>0</v>
      </c>
    </row>
    <row r="16" spans="1:25" s="45" customFormat="1" ht="24.75" customHeight="1" x14ac:dyDescent="0.25">
      <c r="A16" s="48" t="s">
        <v>58</v>
      </c>
      <c r="B16" s="10">
        <f>+'24-02-014-002 Ind. Proy'!J115</f>
        <v>0</v>
      </c>
      <c r="C16" s="10">
        <f>+'24-02-014-002 Ind. Proy'!K115</f>
        <v>0</v>
      </c>
      <c r="D16" s="10">
        <f>+'24-02-014-002 Ind. Proy'!M115</f>
        <v>0</v>
      </c>
      <c r="E16" s="10">
        <f>+'24-02-014-002 Ind. Proy'!N115</f>
        <v>0</v>
      </c>
      <c r="F16" s="10">
        <f>+'24-02-014-002 Ind. Proy'!O115</f>
        <v>0</v>
      </c>
      <c r="G16" s="10">
        <f>+'24-02-014-002 Ind. Proy'!R115</f>
        <v>0</v>
      </c>
      <c r="H16" s="10">
        <f>+'24-02-014-002 Ind. Proy'!S115</f>
        <v>0</v>
      </c>
      <c r="I16" s="10">
        <f>+'24-02-014-002 Ind. Proy'!T115</f>
        <v>0</v>
      </c>
      <c r="J16" s="10">
        <f>+'24-02-014-002 Ind. Proy'!U115</f>
        <v>0</v>
      </c>
      <c r="K16" s="10">
        <f>+'24-02-014-002 Ind. Proy'!V115</f>
        <v>0</v>
      </c>
      <c r="L16" s="10">
        <f>+'24-02-014-002 Ind. Proy'!W115</f>
        <v>0</v>
      </c>
      <c r="M16" s="10">
        <f>+'24-02-014-002 Ind. Proy'!X115</f>
        <v>0</v>
      </c>
      <c r="N16" s="10">
        <f>+'24-02-014-002 Ind. Proy'!Y115</f>
        <v>0</v>
      </c>
      <c r="O16" s="10">
        <f>+'24-02-014-002 Ind. Proy'!Z115</f>
        <v>0</v>
      </c>
      <c r="P16" s="10">
        <f>+'24-02-014-002 Ind. Proy'!AA115</f>
        <v>0</v>
      </c>
      <c r="Q16" s="10">
        <f>+'24-02-014-002 Ind. Proy'!AB115</f>
        <v>0</v>
      </c>
      <c r="R16" s="10">
        <f>+'24-02-014-002 Ind. Proy'!AC115</f>
        <v>0</v>
      </c>
      <c r="S16" s="10">
        <f>+'24-02-014-002 Ind. Proy'!AD115</f>
        <v>0</v>
      </c>
      <c r="T16" s="10">
        <f>+'24-02-014-002 Ind. Proy'!AE115</f>
        <v>0</v>
      </c>
      <c r="U16" s="10">
        <f>+'24-02-014-002 Ind. Proy'!AF115</f>
        <v>0</v>
      </c>
      <c r="V16" s="10">
        <f>+'24-02-014-002 Ind. Proy'!AG115</f>
        <v>0</v>
      </c>
      <c r="W16" s="10">
        <f>+'24-02-014-002 Ind. Proy'!AH115</f>
        <v>0</v>
      </c>
      <c r="X16" s="49">
        <f>+'24-02-014-002 Ind. Proy'!AI115</f>
        <v>0</v>
      </c>
      <c r="Y16" s="49">
        <f>+'24-02-014-002 Ind. Proy'!AJ115</f>
        <v>0</v>
      </c>
    </row>
    <row r="17" spans="1:25" s="45" customFormat="1" ht="24.75" customHeight="1" x14ac:dyDescent="0.25">
      <c r="A17" s="48" t="s">
        <v>60</v>
      </c>
      <c r="B17" s="10">
        <f>+'24-02-014-002 Ind. Proy'!J127</f>
        <v>0</v>
      </c>
      <c r="C17" s="10">
        <f>+'24-02-014-002 Ind. Proy'!K127</f>
        <v>0</v>
      </c>
      <c r="D17" s="10">
        <f>+'24-02-014-002 Ind. Proy'!M127</f>
        <v>0</v>
      </c>
      <c r="E17" s="10">
        <f>+'24-02-014-002 Ind. Proy'!N127</f>
        <v>0</v>
      </c>
      <c r="F17" s="10">
        <f>+'24-02-014-002 Ind. Proy'!O127</f>
        <v>0</v>
      </c>
      <c r="G17" s="10">
        <f>+'24-02-014-002 Ind. Proy'!R127</f>
        <v>0</v>
      </c>
      <c r="H17" s="10">
        <f>+'24-02-014-002 Ind. Proy'!S127</f>
        <v>0</v>
      </c>
      <c r="I17" s="10">
        <f>+'24-02-014-002 Ind. Proy'!T127</f>
        <v>0</v>
      </c>
      <c r="J17" s="10">
        <f>+'24-02-014-002 Ind. Proy'!U127</f>
        <v>0</v>
      </c>
      <c r="K17" s="10">
        <f>+'24-02-014-002 Ind. Proy'!V127</f>
        <v>0</v>
      </c>
      <c r="L17" s="10">
        <f>+'24-02-014-002 Ind. Proy'!W127</f>
        <v>0</v>
      </c>
      <c r="M17" s="10">
        <f>+'24-02-014-002 Ind. Proy'!X127</f>
        <v>0</v>
      </c>
      <c r="N17" s="10">
        <f>+'24-02-014-002 Ind. Proy'!Y127</f>
        <v>0</v>
      </c>
      <c r="O17" s="10">
        <f>+'24-02-014-002 Ind. Proy'!Z127</f>
        <v>0</v>
      </c>
      <c r="P17" s="10">
        <f>+'24-02-014-002 Ind. Proy'!AA127</f>
        <v>0</v>
      </c>
      <c r="Q17" s="10">
        <f>+'24-02-014-002 Ind. Proy'!AB127</f>
        <v>0</v>
      </c>
      <c r="R17" s="10">
        <f>+'24-02-014-002 Ind. Proy'!AC127</f>
        <v>0</v>
      </c>
      <c r="S17" s="10">
        <f>+'24-02-014-002 Ind. Proy'!AD127</f>
        <v>0</v>
      </c>
      <c r="T17" s="10">
        <f>+'24-02-014-002 Ind. Proy'!AE127</f>
        <v>0</v>
      </c>
      <c r="U17" s="10">
        <f>+'24-02-014-002 Ind. Proy'!AF127</f>
        <v>0</v>
      </c>
      <c r="V17" s="10">
        <f>+'24-02-014-002 Ind. Proy'!AG127</f>
        <v>0</v>
      </c>
      <c r="W17" s="10">
        <f>+'24-02-014-002 Ind. Proy'!AH127</f>
        <v>0</v>
      </c>
      <c r="X17" s="49">
        <v>0</v>
      </c>
      <c r="Y17" s="49">
        <f>+'24-02-014-002 Ind. Proy'!AJ116</f>
        <v>0</v>
      </c>
    </row>
    <row r="18" spans="1:25" s="45" customFormat="1" ht="24.75" customHeight="1" x14ac:dyDescent="0.25">
      <c r="A18" s="48" t="s">
        <v>62</v>
      </c>
      <c r="B18" s="10">
        <f>+'24-02-014-002 Ind. Proy'!J139</f>
        <v>0</v>
      </c>
      <c r="C18" s="10">
        <f>+'24-02-014-002 Ind. Proy'!K139</f>
        <v>0</v>
      </c>
      <c r="D18" s="10">
        <f>+'24-02-014-002 Ind. Proy'!M139</f>
        <v>0</v>
      </c>
      <c r="E18" s="10">
        <f>+'24-02-014-002 Ind. Proy'!N139</f>
        <v>0</v>
      </c>
      <c r="F18" s="10">
        <f>+'24-02-014-002 Ind. Proy'!O139</f>
        <v>0</v>
      </c>
      <c r="G18" s="10">
        <f>+'24-02-014-002 Ind. Proy'!R139</f>
        <v>0</v>
      </c>
      <c r="H18" s="10">
        <f>+'24-02-014-002 Ind. Proy'!S139</f>
        <v>0</v>
      </c>
      <c r="I18" s="10">
        <f>+'24-02-014-002 Ind. Proy'!T139</f>
        <v>0</v>
      </c>
      <c r="J18" s="10">
        <f>+'24-02-014-002 Ind. Proy'!U139</f>
        <v>0</v>
      </c>
      <c r="K18" s="10">
        <f>+'24-02-014-002 Ind. Proy'!V139</f>
        <v>0</v>
      </c>
      <c r="L18" s="10">
        <f>+'24-02-014-002 Ind. Proy'!W139</f>
        <v>0</v>
      </c>
      <c r="M18" s="10">
        <f>+'24-02-014-002 Ind. Proy'!X139</f>
        <v>0</v>
      </c>
      <c r="N18" s="10">
        <f>+'24-02-014-002 Ind. Proy'!Y139</f>
        <v>0</v>
      </c>
      <c r="O18" s="10">
        <f>+'24-02-014-002 Ind. Proy'!Z139</f>
        <v>0</v>
      </c>
      <c r="P18" s="10">
        <f>+'24-02-014-002 Ind. Proy'!AA139</f>
        <v>0</v>
      </c>
      <c r="Q18" s="10">
        <f>+'24-02-014-002 Ind. Proy'!AB139</f>
        <v>0</v>
      </c>
      <c r="R18" s="10">
        <f>+'24-02-014-002 Ind. Proy'!AC139</f>
        <v>0</v>
      </c>
      <c r="S18" s="10">
        <f>+'24-02-014-002 Ind. Proy'!AD139</f>
        <v>0</v>
      </c>
      <c r="T18" s="10">
        <f>+'24-02-014-002 Ind. Proy'!AE139</f>
        <v>0</v>
      </c>
      <c r="U18" s="10">
        <f>+'24-02-014-002 Ind. Proy'!AF139</f>
        <v>0</v>
      </c>
      <c r="V18" s="10">
        <f>+'24-02-014-002 Ind. Proy'!AG139</f>
        <v>0</v>
      </c>
      <c r="W18" s="10">
        <f>+'24-02-014-002 Ind. Proy'!AH139</f>
        <v>0</v>
      </c>
      <c r="X18" s="49">
        <f>+'24-02-014-002 Ind. Proy'!AI139</f>
        <v>0</v>
      </c>
      <c r="Y18" s="49">
        <f>+'24-02-014-002 Ind. Proy'!AJ139</f>
        <v>0</v>
      </c>
    </row>
    <row r="19" spans="1:25" s="45" customFormat="1" ht="24.75" customHeight="1" x14ac:dyDescent="0.25">
      <c r="A19" s="48" t="s">
        <v>64</v>
      </c>
      <c r="B19" s="10">
        <f>+'24-02-014-002 Ind. Proy'!J151</f>
        <v>0</v>
      </c>
      <c r="C19" s="10">
        <f>+'24-02-014-002 Ind. Proy'!K151</f>
        <v>0</v>
      </c>
      <c r="D19" s="10">
        <f>+'24-02-014-002 Ind. Proy'!M151</f>
        <v>0</v>
      </c>
      <c r="E19" s="10">
        <f>+'24-02-014-002 Ind. Proy'!N151</f>
        <v>0</v>
      </c>
      <c r="F19" s="10">
        <f>+'24-02-014-002 Ind. Proy'!O151</f>
        <v>0</v>
      </c>
      <c r="G19" s="10">
        <f>+'24-02-014-002 Ind. Proy'!R151</f>
        <v>0</v>
      </c>
      <c r="H19" s="10">
        <f>+'24-02-014-002 Ind. Proy'!S151</f>
        <v>0</v>
      </c>
      <c r="I19" s="10">
        <f>+'24-02-014-002 Ind. Proy'!T151</f>
        <v>0</v>
      </c>
      <c r="J19" s="10">
        <f>+'24-02-014-002 Ind. Proy'!U151</f>
        <v>0</v>
      </c>
      <c r="K19" s="10">
        <f>+'24-02-014-002 Ind. Proy'!V151</f>
        <v>0</v>
      </c>
      <c r="L19" s="10">
        <f>+'24-02-014-002 Ind. Proy'!W151</f>
        <v>0</v>
      </c>
      <c r="M19" s="10">
        <f>+'24-02-014-002 Ind. Proy'!X151</f>
        <v>0</v>
      </c>
      <c r="N19" s="10">
        <f>+'24-02-014-002 Ind. Proy'!Y151</f>
        <v>0</v>
      </c>
      <c r="O19" s="10">
        <f>+'24-02-014-002 Ind. Proy'!Z151</f>
        <v>0</v>
      </c>
      <c r="P19" s="10">
        <f>+'24-02-014-002 Ind. Proy'!AA151</f>
        <v>0</v>
      </c>
      <c r="Q19" s="10">
        <f>+'24-02-014-002 Ind. Proy'!AB151</f>
        <v>0</v>
      </c>
      <c r="R19" s="10">
        <f>+'24-02-014-002 Ind. Proy'!AC151</f>
        <v>0</v>
      </c>
      <c r="S19" s="10">
        <f>+'24-02-014-002 Ind. Proy'!AD151</f>
        <v>0</v>
      </c>
      <c r="T19" s="10">
        <f>+'24-02-014-002 Ind. Proy'!AE151</f>
        <v>0</v>
      </c>
      <c r="U19" s="10">
        <f>+'24-02-014-002 Ind. Proy'!AF151</f>
        <v>0</v>
      </c>
      <c r="V19" s="10">
        <f>+'24-02-014-002 Ind. Proy'!AG151</f>
        <v>0</v>
      </c>
      <c r="W19" s="10">
        <f>+'24-02-014-002 Ind. Proy'!AH151</f>
        <v>0</v>
      </c>
      <c r="X19" s="49">
        <f>+'24-02-014-002 Ind. Proy'!AI151</f>
        <v>0</v>
      </c>
      <c r="Y19" s="49">
        <f>+'24-02-014-002 Ind. Proy'!AJ151</f>
        <v>0</v>
      </c>
    </row>
    <row r="20" spans="1:25" s="45" customFormat="1" ht="24.75" customHeight="1" x14ac:dyDescent="0.25">
      <c r="A20" s="50" t="s">
        <v>66</v>
      </c>
      <c r="B20" s="10">
        <f>+'24-02-014-002 Ind. Proy'!J163</f>
        <v>0</v>
      </c>
      <c r="C20" s="10">
        <f>+'24-02-014-002 Ind. Proy'!K163</f>
        <v>0</v>
      </c>
      <c r="D20" s="10">
        <f>+'24-02-014-002 Ind. Proy'!M163</f>
        <v>0</v>
      </c>
      <c r="E20" s="10">
        <f>+'24-02-014-002 Ind. Proy'!N163</f>
        <v>0</v>
      </c>
      <c r="F20" s="10">
        <f>+'24-02-014-002 Ind. Proy'!O163</f>
        <v>0</v>
      </c>
      <c r="G20" s="10">
        <f>+'24-02-014-002 Ind. Proy'!R163</f>
        <v>0</v>
      </c>
      <c r="H20" s="10">
        <f>+'24-02-014-002 Ind. Proy'!S163</f>
        <v>0</v>
      </c>
      <c r="I20" s="10">
        <f>+'24-02-014-002 Ind. Proy'!T163</f>
        <v>0</v>
      </c>
      <c r="J20" s="10">
        <f>+'24-02-014-002 Ind. Proy'!U163</f>
        <v>0</v>
      </c>
      <c r="K20" s="10">
        <f>+'24-02-014-002 Ind. Proy'!V163</f>
        <v>0</v>
      </c>
      <c r="L20" s="10">
        <f>+'24-02-014-002 Ind. Proy'!W163</f>
        <v>0</v>
      </c>
      <c r="M20" s="10">
        <f>+'24-02-014-002 Ind. Proy'!X163</f>
        <v>0</v>
      </c>
      <c r="N20" s="10">
        <f>+'24-02-014-002 Ind. Proy'!Y163</f>
        <v>0</v>
      </c>
      <c r="O20" s="10">
        <f>+'24-02-014-002 Ind. Proy'!Z163</f>
        <v>0</v>
      </c>
      <c r="P20" s="10">
        <f>+'24-02-014-002 Ind. Proy'!AA163</f>
        <v>0</v>
      </c>
      <c r="Q20" s="10">
        <f>+'24-02-014-002 Ind. Proy'!AB163</f>
        <v>0</v>
      </c>
      <c r="R20" s="10">
        <f>+'24-02-014-002 Ind. Proy'!AC163</f>
        <v>0</v>
      </c>
      <c r="S20" s="10">
        <f>+'24-02-014-002 Ind. Proy'!AD163</f>
        <v>0</v>
      </c>
      <c r="T20" s="10">
        <f>+'24-02-014-002 Ind. Proy'!AE163</f>
        <v>0</v>
      </c>
      <c r="U20" s="10">
        <f>+'24-02-014-002 Ind. Proy'!AF163</f>
        <v>0</v>
      </c>
      <c r="V20" s="10">
        <f>+'24-02-014-002 Ind. Proy'!AG163</f>
        <v>0</v>
      </c>
      <c r="W20" s="10">
        <f>+'24-02-014-002 Ind. Proy'!AH163</f>
        <v>0</v>
      </c>
      <c r="X20" s="49">
        <f>+'24-02-014-002 Ind. Proy'!AI163</f>
        <v>0</v>
      </c>
      <c r="Y20" s="49">
        <f>+'24-02-014-002 Ind. Proy'!AJ163</f>
        <v>0</v>
      </c>
    </row>
    <row r="21" spans="1:25" s="45" customFormat="1" ht="24.75" customHeight="1" x14ac:dyDescent="0.25">
      <c r="A21" s="50" t="s">
        <v>68</v>
      </c>
      <c r="B21" s="10">
        <f>+'24-02-014-002 Ind. Proy'!J175</f>
        <v>0</v>
      </c>
      <c r="C21" s="10">
        <f>+'24-02-014-002 Ind. Proy'!K175</f>
        <v>0</v>
      </c>
      <c r="D21" s="10">
        <f>+'24-02-014-002 Ind. Proy'!M175</f>
        <v>0</v>
      </c>
      <c r="E21" s="10">
        <f>+'24-02-014-002 Ind. Proy'!N175</f>
        <v>0</v>
      </c>
      <c r="F21" s="10">
        <f>+'24-02-014-002 Ind. Proy'!O175</f>
        <v>0</v>
      </c>
      <c r="G21" s="10">
        <f>+'24-02-014-002 Ind. Proy'!R175</f>
        <v>0</v>
      </c>
      <c r="H21" s="10">
        <f>+'24-02-014-002 Ind. Proy'!S175</f>
        <v>0</v>
      </c>
      <c r="I21" s="10">
        <f>+'24-02-014-002 Ind. Proy'!T175</f>
        <v>0</v>
      </c>
      <c r="J21" s="10">
        <f>+'24-02-014-002 Ind. Proy'!U175</f>
        <v>0</v>
      </c>
      <c r="K21" s="10">
        <f>+'24-02-014-002 Ind. Proy'!V175</f>
        <v>0</v>
      </c>
      <c r="L21" s="10">
        <f>+'24-02-014-002 Ind. Proy'!W175</f>
        <v>0</v>
      </c>
      <c r="M21" s="10">
        <f>+'24-02-014-002 Ind. Proy'!X175</f>
        <v>0</v>
      </c>
      <c r="N21" s="10">
        <f>+'24-02-014-002 Ind. Proy'!Y175</f>
        <v>0</v>
      </c>
      <c r="O21" s="10">
        <f>+'24-02-014-002 Ind. Proy'!Z175</f>
        <v>0</v>
      </c>
      <c r="P21" s="10">
        <f>+'24-02-014-002 Ind. Proy'!AA175</f>
        <v>0</v>
      </c>
      <c r="Q21" s="10">
        <f>+'24-02-014-002 Ind. Proy'!AB175</f>
        <v>0</v>
      </c>
      <c r="R21" s="10">
        <f>+'24-02-014-002 Ind. Proy'!AC175</f>
        <v>0</v>
      </c>
      <c r="S21" s="10">
        <f>+'24-02-014-002 Ind. Proy'!AD175</f>
        <v>0</v>
      </c>
      <c r="T21" s="10">
        <f>+'24-02-014-002 Ind. Proy'!AE175</f>
        <v>0</v>
      </c>
      <c r="U21" s="10">
        <f>+'24-02-014-002 Ind. Proy'!AF175</f>
        <v>0</v>
      </c>
      <c r="V21" s="10">
        <f>+'24-02-014-002 Ind. Proy'!AG175</f>
        <v>0</v>
      </c>
      <c r="W21" s="10">
        <f>+'24-02-014-002 Ind. Proy'!AH175</f>
        <v>0</v>
      </c>
      <c r="X21" s="49">
        <f>+'24-02-014-002 Ind. Proy'!AI175</f>
        <v>0</v>
      </c>
      <c r="Y21" s="49">
        <f>+'24-02-014-002 Ind. Proy'!AJ175</f>
        <v>0</v>
      </c>
    </row>
    <row r="22" spans="1:25" s="45" customFormat="1" ht="24.75" customHeight="1" x14ac:dyDescent="0.25">
      <c r="A22" s="50" t="s">
        <v>70</v>
      </c>
      <c r="B22" s="10">
        <f>+'24-02-014-002 Ind. Proy'!J187</f>
        <v>0</v>
      </c>
      <c r="C22" s="10">
        <f>+'24-02-014-002 Ind. Proy'!K187</f>
        <v>0</v>
      </c>
      <c r="D22" s="10">
        <f>+'24-02-014-002 Ind. Proy'!M187</f>
        <v>0</v>
      </c>
      <c r="E22" s="10">
        <f>+'24-02-014-002 Ind. Proy'!N187</f>
        <v>0</v>
      </c>
      <c r="F22" s="10">
        <f>+'24-02-014-002 Ind. Proy'!O187</f>
        <v>0</v>
      </c>
      <c r="G22" s="10">
        <f>+'24-02-014-002 Ind. Proy'!R187</f>
        <v>0</v>
      </c>
      <c r="H22" s="10">
        <f>+'24-02-014-002 Ind. Proy'!S187</f>
        <v>0</v>
      </c>
      <c r="I22" s="10">
        <f>+'24-02-014-002 Ind. Proy'!T187</f>
        <v>0</v>
      </c>
      <c r="J22" s="10">
        <f>+'24-02-014-002 Ind. Proy'!U187</f>
        <v>0</v>
      </c>
      <c r="K22" s="10">
        <f>+'24-02-014-002 Ind. Proy'!V187</f>
        <v>0</v>
      </c>
      <c r="L22" s="10">
        <f>+'24-02-014-002 Ind. Proy'!W187</f>
        <v>0</v>
      </c>
      <c r="M22" s="10">
        <f>+'24-02-014-002 Ind. Proy'!X187</f>
        <v>0</v>
      </c>
      <c r="N22" s="10">
        <f>+'24-02-014-002 Ind. Proy'!Y187</f>
        <v>0</v>
      </c>
      <c r="O22" s="10">
        <f>+'24-02-014-002 Ind. Proy'!Z187</f>
        <v>0</v>
      </c>
      <c r="P22" s="10">
        <f>+'24-02-014-002 Ind. Proy'!AA187</f>
        <v>0</v>
      </c>
      <c r="Q22" s="10">
        <f>+'24-02-014-002 Ind. Proy'!AB187</f>
        <v>0</v>
      </c>
      <c r="R22" s="10">
        <f>+'24-02-014-002 Ind. Proy'!AC187</f>
        <v>0</v>
      </c>
      <c r="S22" s="10">
        <f>+'24-02-014-002 Ind. Proy'!AD187</f>
        <v>0</v>
      </c>
      <c r="T22" s="10">
        <f>+'24-02-014-002 Ind. Proy'!AE187</f>
        <v>0</v>
      </c>
      <c r="U22" s="10">
        <f>+'24-02-014-002 Ind. Proy'!AF187</f>
        <v>0</v>
      </c>
      <c r="V22" s="10">
        <f>+'24-02-014-002 Ind. Proy'!AG187</f>
        <v>0</v>
      </c>
      <c r="W22" s="10">
        <f>+'24-02-014-002 Ind. Proy'!AH187</f>
        <v>0</v>
      </c>
      <c r="X22" s="49">
        <f>+'24-02-014-002 Ind. Proy'!AI187</f>
        <v>0</v>
      </c>
      <c r="Y22" s="49">
        <f>+'24-02-014-002 Ind. Proy'!AJ187</f>
        <v>0</v>
      </c>
    </row>
    <row r="23" spans="1:25" s="45" customFormat="1" ht="24.75" customHeight="1" x14ac:dyDescent="0.25">
      <c r="A23" s="51" t="s">
        <v>72</v>
      </c>
      <c r="B23" s="10">
        <f>+'24-02-014-002 Ind. Proy'!J190</f>
        <v>14909920000</v>
      </c>
      <c r="C23" s="10">
        <f>+'24-02-014-002 Ind. Proy'!K190</f>
        <v>14909920000</v>
      </c>
      <c r="D23" s="10">
        <f>+'24-02-014-002 Ind. Proy'!M190</f>
        <v>0</v>
      </c>
      <c r="E23" s="10">
        <f>+'24-02-014-002 Ind. Proy'!N190</f>
        <v>0</v>
      </c>
      <c r="F23" s="10">
        <f>+'24-02-014-002 Ind. Proy'!O190</f>
        <v>0</v>
      </c>
      <c r="G23" s="10">
        <f>+'24-02-014-002 Ind. Proy'!R190</f>
        <v>0</v>
      </c>
      <c r="H23" s="10">
        <f>+'24-02-014-002 Ind. Proy'!S190</f>
        <v>7454960000</v>
      </c>
      <c r="I23" s="10">
        <f>+'24-02-014-002 Ind. Proy'!T190</f>
        <v>0</v>
      </c>
      <c r="J23" s="10">
        <f>+'24-02-014-002 Ind. Proy'!U190</f>
        <v>7454960000</v>
      </c>
      <c r="K23" s="10">
        <f>+'24-02-014-002 Ind. Proy'!V190</f>
        <v>0</v>
      </c>
      <c r="L23" s="10">
        <f>+'24-02-014-002 Ind. Proy'!W190</f>
        <v>0</v>
      </c>
      <c r="M23" s="10">
        <f>+'24-02-014-002 Ind. Proy'!X190</f>
        <v>0</v>
      </c>
      <c r="N23" s="10">
        <f>+'24-02-014-002 Ind. Proy'!Y190</f>
        <v>0</v>
      </c>
      <c r="O23" s="10">
        <f>+'24-02-014-002 Ind. Proy'!Z190</f>
        <v>0</v>
      </c>
      <c r="P23" s="10">
        <f>+'24-02-014-002 Ind. Proy'!AA190</f>
        <v>0</v>
      </c>
      <c r="Q23" s="10">
        <f>+'24-02-014-002 Ind. Proy'!AB190</f>
        <v>0</v>
      </c>
      <c r="R23" s="10">
        <f>+'24-02-014-002 Ind. Proy'!AC190</f>
        <v>0</v>
      </c>
      <c r="S23" s="10">
        <f>+'24-02-014-002 Ind. Proy'!AD190</f>
        <v>0</v>
      </c>
      <c r="T23" s="10">
        <f>+'24-02-014-002 Ind. Proy'!AE190</f>
        <v>7454960000</v>
      </c>
      <c r="U23" s="10">
        <f>+'24-02-014-002 Ind. Proy'!AF190</f>
        <v>7454960000.5</v>
      </c>
      <c r="V23" s="10">
        <f>+'24-02-014-002 Ind. Proy'!AG190</f>
        <v>0</v>
      </c>
      <c r="W23" s="10">
        <f>+'24-02-014-002 Ind. Proy'!AH190</f>
        <v>7454960000</v>
      </c>
      <c r="X23" s="49">
        <f>+'24-02-014-002 Ind. Proy'!AI190</f>
        <v>0.5</v>
      </c>
      <c r="Y23" s="49">
        <f>+'24-02-014-002 Ind. Proy'!AJ190</f>
        <v>1</v>
      </c>
    </row>
    <row r="24" spans="1:25" ht="25.5" x14ac:dyDescent="0.25">
      <c r="A24" s="173" t="str">
        <f>"TOTAL ASIG."&amp;" "&amp;$A$5</f>
        <v>TOTAL ASIG. 24-02-014 "Programa de Apoyo al Microemprendimiento"</v>
      </c>
      <c r="B24" s="174">
        <f t="shared" ref="B24:W24" si="0">SUM(B8:B23)</f>
        <v>14909920000</v>
      </c>
      <c r="C24" s="174">
        <f t="shared" si="0"/>
        <v>14909920000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7454960000</v>
      </c>
      <c r="I24" s="174">
        <f t="shared" si="0"/>
        <v>0</v>
      </c>
      <c r="J24" s="174">
        <f t="shared" si="0"/>
        <v>7454960000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7454960000</v>
      </c>
      <c r="U24" s="174">
        <f t="shared" si="0"/>
        <v>7454960000.5</v>
      </c>
      <c r="V24" s="174">
        <f t="shared" si="0"/>
        <v>0</v>
      </c>
      <c r="W24" s="174">
        <f t="shared" si="0"/>
        <v>7454960000</v>
      </c>
      <c r="X24" s="175">
        <f>+'24-02-014-002 Ind. Proy'!AI191</f>
        <v>0.5</v>
      </c>
      <c r="Y24" s="175">
        <f>'24-02-014-002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F188" sqref="F188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customWidth="1" collapsed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102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55" t="s">
        <v>25</v>
      </c>
      <c r="N7" s="155" t="s">
        <v>26</v>
      </c>
      <c r="O7" s="155" t="s">
        <v>27</v>
      </c>
      <c r="P7" s="216"/>
      <c r="Q7" s="219"/>
      <c r="R7" s="156" t="s">
        <v>28</v>
      </c>
      <c r="S7" s="156" t="s">
        <v>29</v>
      </c>
      <c r="T7" s="156" t="s">
        <v>30</v>
      </c>
      <c r="U7" s="222"/>
      <c r="V7" s="156" t="s">
        <v>31</v>
      </c>
      <c r="W7" s="156" t="s">
        <v>32</v>
      </c>
      <c r="X7" s="156" t="s">
        <v>33</v>
      </c>
      <c r="Y7" s="222"/>
      <c r="Z7" s="156" t="s">
        <v>34</v>
      </c>
      <c r="AA7" s="156" t="s">
        <v>35</v>
      </c>
      <c r="AB7" s="156" t="s">
        <v>36</v>
      </c>
      <c r="AC7" s="222"/>
      <c r="AD7" s="156" t="s">
        <v>37</v>
      </c>
      <c r="AE7" s="156" t="s">
        <v>38</v>
      </c>
      <c r="AF7" s="156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3641215000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54" t="s">
        <v>169</v>
      </c>
      <c r="D189" s="55">
        <v>43503</v>
      </c>
      <c r="E189" s="15" t="s">
        <v>100</v>
      </c>
      <c r="F189" s="65" t="s">
        <v>103</v>
      </c>
      <c r="G189" s="63" t="s">
        <v>101</v>
      </c>
      <c r="H189" s="68"/>
      <c r="I189" s="2"/>
      <c r="J189" s="225"/>
      <c r="K189" s="58">
        <v>3641215000</v>
      </c>
      <c r="L189" s="1"/>
      <c r="M189" s="57"/>
      <c r="N189" s="64"/>
      <c r="O189" s="57"/>
      <c r="P189" s="53"/>
      <c r="Q189" s="53"/>
      <c r="R189" s="31"/>
      <c r="S189" s="31">
        <v>1820607500</v>
      </c>
      <c r="T189" s="31"/>
      <c r="U189" s="32">
        <f>SUM(R189:T189)</f>
        <v>1820607500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1820607500</v>
      </c>
      <c r="AI189" s="33">
        <f>IF(ISERROR(AH189/J188),0,AH189/J188)</f>
        <v>0.5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3641215000</v>
      </c>
      <c r="K190" s="162">
        <f>SUM(K189:K189)</f>
        <v>3641215000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1820607500</v>
      </c>
      <c r="T190" s="162">
        <f t="shared" si="120"/>
        <v>0</v>
      </c>
      <c r="U190" s="162">
        <f t="shared" si="120"/>
        <v>1820607500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1820607500</v>
      </c>
      <c r="AI190" s="166">
        <f>IF(ISERROR(AH190/J190),0,AH190/J190)</f>
        <v>0.5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24-02-014 "Programa Yo Trabajo"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3641215000</v>
      </c>
      <c r="K191" s="167">
        <f>+K19+K31+K43+K55+K67+K79+K91+K103+K115+K127+K139+K151+K187+K163+K175+K190</f>
        <v>3641215000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0"/>
      <c r="R191" s="167">
        <f t="shared" ref="R191:AH191" si="121">+R19+R31+R43+R55+R67+R79+R91+R103+R115+R127+R139+R151+R187+R163+R175+R190</f>
        <v>0</v>
      </c>
      <c r="S191" s="167">
        <f t="shared" si="121"/>
        <v>1820607500</v>
      </c>
      <c r="T191" s="167">
        <f t="shared" si="121"/>
        <v>0</v>
      </c>
      <c r="U191" s="167">
        <f t="shared" si="121"/>
        <v>1820607500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1820607500</v>
      </c>
      <c r="AI191" s="171">
        <f>IF(ISERROR(AH191/J191),0,AH191/J191)</f>
        <v>0.5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55118110236220474" bottom="0.74803149606299213" header="0.31496062992125984" footer="0.31496062992125984"/>
  <pageSetup paperSize="41" scale="77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AB9" sqref="AB9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+'24-02-014-004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+'24-02-014-004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+'24-02-014-004 Ind. Proy'!A5:U5</f>
        <v>24-02-014 "Programa Yo Trabajo"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55" t="s">
        <v>25</v>
      </c>
      <c r="E7" s="155" t="s">
        <v>26</v>
      </c>
      <c r="F7" s="155" t="s">
        <v>27</v>
      </c>
      <c r="G7" s="155" t="s">
        <v>28</v>
      </c>
      <c r="H7" s="155" t="s">
        <v>29</v>
      </c>
      <c r="I7" s="155" t="s">
        <v>30</v>
      </c>
      <c r="J7" s="237"/>
      <c r="K7" s="155" t="s">
        <v>31</v>
      </c>
      <c r="L7" s="155" t="s">
        <v>32</v>
      </c>
      <c r="M7" s="155" t="s">
        <v>33</v>
      </c>
      <c r="N7" s="237"/>
      <c r="O7" s="155" t="s">
        <v>34</v>
      </c>
      <c r="P7" s="155" t="s">
        <v>35</v>
      </c>
      <c r="Q7" s="155" t="s">
        <v>36</v>
      </c>
      <c r="R7" s="237"/>
      <c r="S7" s="155" t="s">
        <v>37</v>
      </c>
      <c r="T7" s="155" t="s">
        <v>38</v>
      </c>
      <c r="U7" s="155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+'24-02-014-004 Ind. Proy'!J19</f>
        <v>0</v>
      </c>
      <c r="C8" s="10">
        <f>+'24-02-014-004 Ind. Proy'!K19</f>
        <v>0</v>
      </c>
      <c r="D8" s="10">
        <f>+'24-02-014-004 Ind. Proy'!M19</f>
        <v>0</v>
      </c>
      <c r="E8" s="10">
        <f>+'24-02-014-004 Ind. Proy'!N19</f>
        <v>0</v>
      </c>
      <c r="F8" s="10">
        <f>+'24-02-014-004 Ind. Proy'!O19</f>
        <v>0</v>
      </c>
      <c r="G8" s="10">
        <f>+'24-02-014-004 Ind. Proy'!R19</f>
        <v>0</v>
      </c>
      <c r="H8" s="10">
        <f>+'24-02-014-004 Ind. Proy'!S19</f>
        <v>0</v>
      </c>
      <c r="I8" s="10">
        <f>+'24-02-014-004 Ind. Proy'!T19</f>
        <v>0</v>
      </c>
      <c r="J8" s="10">
        <f>+'24-02-014-004 Ind. Proy'!U19</f>
        <v>0</v>
      </c>
      <c r="K8" s="10">
        <f>+'24-02-014-004 Ind. Proy'!V19</f>
        <v>0</v>
      </c>
      <c r="L8" s="10">
        <f>+'24-02-014-004 Ind. Proy'!W19</f>
        <v>0</v>
      </c>
      <c r="M8" s="10">
        <f>+'24-02-014-004 Ind. Proy'!X19</f>
        <v>0</v>
      </c>
      <c r="N8" s="10">
        <f>+'24-02-014-004 Ind. Proy'!Y19</f>
        <v>0</v>
      </c>
      <c r="O8" s="10">
        <f>+'24-02-014-004 Ind. Proy'!Z19</f>
        <v>0</v>
      </c>
      <c r="P8" s="10">
        <f>+'24-02-014-004 Ind. Proy'!AA19</f>
        <v>0</v>
      </c>
      <c r="Q8" s="10">
        <f>+'24-02-014-004 Ind. Proy'!AB19</f>
        <v>0</v>
      </c>
      <c r="R8" s="10">
        <f>+'24-02-014-004 Ind. Proy'!AC19</f>
        <v>0</v>
      </c>
      <c r="S8" s="10">
        <f>+'24-02-014-004 Ind. Proy'!AD19</f>
        <v>0</v>
      </c>
      <c r="T8" s="10">
        <f>+'24-02-014-004 Ind. Proy'!AE19</f>
        <v>0</v>
      </c>
      <c r="U8" s="10">
        <f>+'24-02-014-004 Ind. Proy'!AF19</f>
        <v>0</v>
      </c>
      <c r="V8" s="10">
        <f>+'24-02-014-004 Ind. Proy'!AG19</f>
        <v>0</v>
      </c>
      <c r="W8" s="10">
        <f>+'24-02-014-004 Ind. Proy'!AH19</f>
        <v>0</v>
      </c>
      <c r="X8" s="49">
        <f>+'24-02-014-004 Ind. Proy'!AI19</f>
        <v>0</v>
      </c>
      <c r="Y8" s="49">
        <f>+'24-02-014-004 Ind. Proy'!AJ19</f>
        <v>0</v>
      </c>
    </row>
    <row r="9" spans="1:25" s="45" customFormat="1" ht="24.75" customHeight="1" x14ac:dyDescent="0.25">
      <c r="A9" s="48" t="s">
        <v>44</v>
      </c>
      <c r="B9" s="10">
        <f>+'24-02-014-004 Ind. Proy'!J31</f>
        <v>0</v>
      </c>
      <c r="C9" s="10">
        <f>+'24-02-014-004 Ind. Proy'!K31</f>
        <v>0</v>
      </c>
      <c r="D9" s="10">
        <f>+'24-02-014-004 Ind. Proy'!M31</f>
        <v>0</v>
      </c>
      <c r="E9" s="10">
        <f>+'24-02-014-004 Ind. Proy'!N31</f>
        <v>0</v>
      </c>
      <c r="F9" s="10">
        <f>+'24-02-014-004 Ind. Proy'!O31</f>
        <v>0</v>
      </c>
      <c r="G9" s="10">
        <f>+'24-02-014-004 Ind. Proy'!R31</f>
        <v>0</v>
      </c>
      <c r="H9" s="10">
        <f>+'24-02-014-004 Ind. Proy'!S31</f>
        <v>0</v>
      </c>
      <c r="I9" s="10">
        <f>+'24-02-014-004 Ind. Proy'!T31</f>
        <v>0</v>
      </c>
      <c r="J9" s="10">
        <f>+'24-02-014-004 Ind. Proy'!U31</f>
        <v>0</v>
      </c>
      <c r="K9" s="10">
        <f>+'24-02-014-004 Ind. Proy'!V31</f>
        <v>0</v>
      </c>
      <c r="L9" s="10">
        <f>+'24-02-014-004 Ind. Proy'!W31</f>
        <v>0</v>
      </c>
      <c r="M9" s="10">
        <f>+'24-02-014-004 Ind. Proy'!X31</f>
        <v>0</v>
      </c>
      <c r="N9" s="10">
        <f>+'24-02-014-004 Ind. Proy'!Y31</f>
        <v>0</v>
      </c>
      <c r="O9" s="10">
        <f>+'24-02-014-004 Ind. Proy'!Z31</f>
        <v>0</v>
      </c>
      <c r="P9" s="10">
        <f>+'24-02-014-004 Ind. Proy'!AA31</f>
        <v>0</v>
      </c>
      <c r="Q9" s="10">
        <f>+'24-02-014-004 Ind. Proy'!AB31</f>
        <v>0</v>
      </c>
      <c r="R9" s="10">
        <f>+'24-02-014-004 Ind. Proy'!AC31</f>
        <v>0</v>
      </c>
      <c r="S9" s="10">
        <f>+'24-02-014-004 Ind. Proy'!AD31</f>
        <v>0</v>
      </c>
      <c r="T9" s="10">
        <f>+'24-02-014-004 Ind. Proy'!AE31</f>
        <v>0</v>
      </c>
      <c r="U9" s="10">
        <f>+'24-02-014-004 Ind. Proy'!AF31</f>
        <v>0</v>
      </c>
      <c r="V9" s="10">
        <f>+'24-02-014-004 Ind. Proy'!AG31</f>
        <v>0</v>
      </c>
      <c r="W9" s="10">
        <f>+'24-02-014-004 Ind. Proy'!AH31</f>
        <v>0</v>
      </c>
      <c r="X9" s="49">
        <f>+'24-02-014-004 Ind. Proy'!AI31</f>
        <v>0</v>
      </c>
      <c r="Y9" s="49">
        <f>+'24-02-014-004 Ind. Proy'!AJ31</f>
        <v>0</v>
      </c>
    </row>
    <row r="10" spans="1:25" s="45" customFormat="1" ht="24.75" customHeight="1" x14ac:dyDescent="0.25">
      <c r="A10" s="48" t="s">
        <v>46</v>
      </c>
      <c r="B10" s="10">
        <f>+'24-02-014-004 Ind. Proy'!J43</f>
        <v>0</v>
      </c>
      <c r="C10" s="10">
        <f>+'24-02-014-004 Ind. Proy'!K43</f>
        <v>0</v>
      </c>
      <c r="D10" s="10">
        <f>+'24-02-014-004 Ind. Proy'!M43</f>
        <v>0</v>
      </c>
      <c r="E10" s="10">
        <f>+'24-02-014-004 Ind. Proy'!N43</f>
        <v>0</v>
      </c>
      <c r="F10" s="10">
        <f>+'24-02-014-004 Ind. Proy'!O43</f>
        <v>0</v>
      </c>
      <c r="G10" s="10">
        <f>+'24-02-014-004 Ind. Proy'!R43</f>
        <v>0</v>
      </c>
      <c r="H10" s="10">
        <f>+'24-02-014-004 Ind. Proy'!S43</f>
        <v>0</v>
      </c>
      <c r="I10" s="10">
        <f>+'24-02-014-004 Ind. Proy'!T43</f>
        <v>0</v>
      </c>
      <c r="J10" s="10">
        <f>+'24-02-014-004 Ind. Proy'!U43</f>
        <v>0</v>
      </c>
      <c r="K10" s="10">
        <f>+'24-02-014-004 Ind. Proy'!V43</f>
        <v>0</v>
      </c>
      <c r="L10" s="10">
        <f>+'24-02-014-004 Ind. Proy'!W43</f>
        <v>0</v>
      </c>
      <c r="M10" s="10">
        <f>+'24-02-014-004 Ind. Proy'!X43</f>
        <v>0</v>
      </c>
      <c r="N10" s="10">
        <f>+'24-02-014-004 Ind. Proy'!Y43</f>
        <v>0</v>
      </c>
      <c r="O10" s="10">
        <f>+'24-02-014-004 Ind. Proy'!Z43</f>
        <v>0</v>
      </c>
      <c r="P10" s="10">
        <f>+'24-02-014-004 Ind. Proy'!AA43</f>
        <v>0</v>
      </c>
      <c r="Q10" s="10">
        <f>+'24-02-014-004 Ind. Proy'!AB43</f>
        <v>0</v>
      </c>
      <c r="R10" s="10">
        <f>+'24-02-014-004 Ind. Proy'!AC43</f>
        <v>0</v>
      </c>
      <c r="S10" s="10">
        <f>+'24-02-014-004 Ind. Proy'!AD43</f>
        <v>0</v>
      </c>
      <c r="T10" s="10">
        <f>+'24-02-014-004 Ind. Proy'!AE43</f>
        <v>0</v>
      </c>
      <c r="U10" s="10">
        <f>+'24-02-014-004 Ind. Proy'!AF43</f>
        <v>0</v>
      </c>
      <c r="V10" s="10">
        <f>+'24-02-014-004 Ind. Proy'!AG43</f>
        <v>0</v>
      </c>
      <c r="W10" s="10">
        <f>+'24-02-014-004 Ind. Proy'!AH43</f>
        <v>0</v>
      </c>
      <c r="X10" s="49">
        <f>+'24-02-014-004 Ind. Proy'!AI43</f>
        <v>0</v>
      </c>
      <c r="Y10" s="49">
        <f>+'24-02-014-004 Ind. Proy'!AJ43</f>
        <v>0</v>
      </c>
    </row>
    <row r="11" spans="1:25" s="45" customFormat="1" ht="24.75" customHeight="1" x14ac:dyDescent="0.25">
      <c r="A11" s="48" t="s">
        <v>48</v>
      </c>
      <c r="B11" s="10">
        <f>+'24-02-014-004 Ind. Proy'!J55</f>
        <v>0</v>
      </c>
      <c r="C11" s="10">
        <f>+'24-02-014-004 Ind. Proy'!K55</f>
        <v>0</v>
      </c>
      <c r="D11" s="10">
        <f>+'24-02-014-004 Ind. Proy'!M55</f>
        <v>0</v>
      </c>
      <c r="E11" s="10">
        <f>+'24-02-014-004 Ind. Proy'!N55</f>
        <v>0</v>
      </c>
      <c r="F11" s="10">
        <f>+'24-02-014-004 Ind. Proy'!O55</f>
        <v>0</v>
      </c>
      <c r="G11" s="10">
        <f>+'24-02-014-004 Ind. Proy'!R55</f>
        <v>0</v>
      </c>
      <c r="H11" s="10">
        <f>+'24-02-014-004 Ind. Proy'!S55</f>
        <v>0</v>
      </c>
      <c r="I11" s="10">
        <f>+'24-02-014-004 Ind. Proy'!T55</f>
        <v>0</v>
      </c>
      <c r="J11" s="10">
        <f>+'24-02-014-004 Ind. Proy'!U55</f>
        <v>0</v>
      </c>
      <c r="K11" s="10">
        <f>+'24-02-014-004 Ind. Proy'!V55</f>
        <v>0</v>
      </c>
      <c r="L11" s="10">
        <f>+'24-02-014-004 Ind. Proy'!W55</f>
        <v>0</v>
      </c>
      <c r="M11" s="10">
        <f>+'24-02-014-004 Ind. Proy'!X55</f>
        <v>0</v>
      </c>
      <c r="N11" s="10">
        <f>+'24-02-014-004 Ind. Proy'!Y55</f>
        <v>0</v>
      </c>
      <c r="O11" s="10">
        <f>+'24-02-014-004 Ind. Proy'!Z55</f>
        <v>0</v>
      </c>
      <c r="P11" s="10">
        <f>+'24-02-014-004 Ind. Proy'!AA55</f>
        <v>0</v>
      </c>
      <c r="Q11" s="10">
        <f>+'24-02-014-004 Ind. Proy'!AB55</f>
        <v>0</v>
      </c>
      <c r="R11" s="10">
        <f>+'24-02-014-004 Ind. Proy'!AC55</f>
        <v>0</v>
      </c>
      <c r="S11" s="10">
        <f>+'24-02-014-004 Ind. Proy'!AD55</f>
        <v>0</v>
      </c>
      <c r="T11" s="10">
        <f>+'24-02-014-004 Ind. Proy'!AE55</f>
        <v>0</v>
      </c>
      <c r="U11" s="10">
        <f>+'24-02-014-004 Ind. Proy'!AF55</f>
        <v>0</v>
      </c>
      <c r="V11" s="10">
        <f>+'24-02-014-004 Ind. Proy'!AG55</f>
        <v>0</v>
      </c>
      <c r="W11" s="10">
        <f>+'24-02-014-004 Ind. Proy'!AH55</f>
        <v>0</v>
      </c>
      <c r="X11" s="49">
        <f>+'24-02-014-004 Ind. Proy'!AI55</f>
        <v>0</v>
      </c>
      <c r="Y11" s="49">
        <f>+'24-02-014-004 Ind. Proy'!AJ55</f>
        <v>0</v>
      </c>
    </row>
    <row r="12" spans="1:25" s="45" customFormat="1" ht="24.75" customHeight="1" x14ac:dyDescent="0.25">
      <c r="A12" s="48" t="s">
        <v>50</v>
      </c>
      <c r="B12" s="10">
        <f>+'24-02-014-004 Ind. Proy'!J67</f>
        <v>0</v>
      </c>
      <c r="C12" s="10">
        <f>+'24-02-014-004 Ind. Proy'!K67</f>
        <v>0</v>
      </c>
      <c r="D12" s="10">
        <f>+'24-02-014-004 Ind. Proy'!M67</f>
        <v>0</v>
      </c>
      <c r="E12" s="10">
        <f>+'24-02-014-004 Ind. Proy'!N67</f>
        <v>0</v>
      </c>
      <c r="F12" s="10">
        <f>+'24-02-014-004 Ind. Proy'!O67</f>
        <v>0</v>
      </c>
      <c r="G12" s="10">
        <f>+'24-02-014-004 Ind. Proy'!R67</f>
        <v>0</v>
      </c>
      <c r="H12" s="10">
        <f>+'24-02-014-004 Ind. Proy'!S67</f>
        <v>0</v>
      </c>
      <c r="I12" s="10">
        <f>+'24-02-014-004 Ind. Proy'!T67</f>
        <v>0</v>
      </c>
      <c r="J12" s="10">
        <f>+'24-02-014-004 Ind. Proy'!U67</f>
        <v>0</v>
      </c>
      <c r="K12" s="10">
        <f>+'24-02-014-004 Ind. Proy'!V67</f>
        <v>0</v>
      </c>
      <c r="L12" s="10">
        <f>+'24-02-014-004 Ind. Proy'!W67</f>
        <v>0</v>
      </c>
      <c r="M12" s="10">
        <f>+'24-02-014-004 Ind. Proy'!X67</f>
        <v>0</v>
      </c>
      <c r="N12" s="10">
        <f>+'24-02-014-004 Ind. Proy'!Y67</f>
        <v>0</v>
      </c>
      <c r="O12" s="10">
        <f>+'24-02-014-004 Ind. Proy'!Z67</f>
        <v>0</v>
      </c>
      <c r="P12" s="10">
        <f>+'24-02-014-004 Ind. Proy'!AA67</f>
        <v>0</v>
      </c>
      <c r="Q12" s="10">
        <f>+'24-02-014-004 Ind. Proy'!AB67</f>
        <v>0</v>
      </c>
      <c r="R12" s="10">
        <f>+'24-02-014-004 Ind. Proy'!AC67</f>
        <v>0</v>
      </c>
      <c r="S12" s="10">
        <f>+'24-02-014-004 Ind. Proy'!AD67</f>
        <v>0</v>
      </c>
      <c r="T12" s="10">
        <f>+'24-02-014-004 Ind. Proy'!AE67</f>
        <v>0</v>
      </c>
      <c r="U12" s="10">
        <f>+'24-02-014-004 Ind. Proy'!AF67</f>
        <v>0</v>
      </c>
      <c r="V12" s="10">
        <f>+'24-02-014-004 Ind. Proy'!AG67</f>
        <v>0</v>
      </c>
      <c r="W12" s="10">
        <f>+'24-02-014-004 Ind. Proy'!AH67</f>
        <v>0</v>
      </c>
      <c r="X12" s="49">
        <f>+'24-02-014-004 Ind. Proy'!AI67</f>
        <v>0</v>
      </c>
      <c r="Y12" s="49">
        <f>+'24-02-014-004 Ind. Proy'!AJ67</f>
        <v>0</v>
      </c>
    </row>
    <row r="13" spans="1:25" s="45" customFormat="1" ht="24.75" customHeight="1" x14ac:dyDescent="0.25">
      <c r="A13" s="48" t="s">
        <v>52</v>
      </c>
      <c r="B13" s="10">
        <f>+'24-02-014-004 Ind. Proy'!J79</f>
        <v>0</v>
      </c>
      <c r="C13" s="10">
        <f>+'24-02-014-004 Ind. Proy'!K79</f>
        <v>0</v>
      </c>
      <c r="D13" s="10">
        <f>+'24-02-014-004 Ind. Proy'!M79</f>
        <v>0</v>
      </c>
      <c r="E13" s="10">
        <f>+'24-02-014-004 Ind. Proy'!N79</f>
        <v>0</v>
      </c>
      <c r="F13" s="10">
        <f>+'24-02-014-004 Ind. Proy'!O79</f>
        <v>0</v>
      </c>
      <c r="G13" s="10">
        <f>+'24-02-014-004 Ind. Proy'!R79</f>
        <v>0</v>
      </c>
      <c r="H13" s="10">
        <f>+'24-02-014-004 Ind. Proy'!S79</f>
        <v>0</v>
      </c>
      <c r="I13" s="10">
        <f>+'24-02-014-004 Ind. Proy'!T79</f>
        <v>0</v>
      </c>
      <c r="J13" s="10">
        <f>+'24-02-014-004 Ind. Proy'!U79</f>
        <v>0</v>
      </c>
      <c r="K13" s="10">
        <f>+'24-02-014-004 Ind. Proy'!V79</f>
        <v>0</v>
      </c>
      <c r="L13" s="10">
        <f>+'24-02-014-004 Ind. Proy'!W79</f>
        <v>0</v>
      </c>
      <c r="M13" s="10">
        <f>+'24-02-014-004 Ind. Proy'!X79</f>
        <v>0</v>
      </c>
      <c r="N13" s="10">
        <f>+'24-02-014-004 Ind. Proy'!Y79</f>
        <v>0</v>
      </c>
      <c r="O13" s="10">
        <f>+'24-02-014-004 Ind. Proy'!Z79</f>
        <v>0</v>
      </c>
      <c r="P13" s="10">
        <f>+'24-02-014-004 Ind. Proy'!AA79</f>
        <v>0</v>
      </c>
      <c r="Q13" s="10">
        <f>+'24-02-014-004 Ind. Proy'!AB79</f>
        <v>0</v>
      </c>
      <c r="R13" s="10">
        <f>+'24-02-014-004 Ind. Proy'!AC79</f>
        <v>0</v>
      </c>
      <c r="S13" s="10">
        <f>+'24-02-014-004 Ind. Proy'!AD79</f>
        <v>0</v>
      </c>
      <c r="T13" s="10">
        <f>+'24-02-014-004 Ind. Proy'!AE79</f>
        <v>0</v>
      </c>
      <c r="U13" s="10">
        <f>+'24-02-014-004 Ind. Proy'!AF79</f>
        <v>0</v>
      </c>
      <c r="V13" s="10">
        <f>+'24-02-014-004 Ind. Proy'!AG79</f>
        <v>0</v>
      </c>
      <c r="W13" s="10">
        <f>+'24-02-014-004 Ind. Proy'!AH79</f>
        <v>0</v>
      </c>
      <c r="X13" s="49">
        <f>+'24-02-014-004 Ind. Proy'!AI79</f>
        <v>0</v>
      </c>
      <c r="Y13" s="49">
        <f>+'24-02-014-004 Ind. Proy'!AJ79</f>
        <v>0</v>
      </c>
    </row>
    <row r="14" spans="1:25" s="45" customFormat="1" ht="24.75" customHeight="1" x14ac:dyDescent="0.25">
      <c r="A14" s="48" t="s">
        <v>54</v>
      </c>
      <c r="B14" s="10">
        <f>+'24-02-014-004 Ind. Proy'!J91</f>
        <v>0</v>
      </c>
      <c r="C14" s="10">
        <f>+'24-02-014-004 Ind. Proy'!K91</f>
        <v>0</v>
      </c>
      <c r="D14" s="10">
        <f>+'24-02-014-004 Ind. Proy'!M91</f>
        <v>0</v>
      </c>
      <c r="E14" s="10">
        <f>+'24-02-014-004 Ind. Proy'!N91</f>
        <v>0</v>
      </c>
      <c r="F14" s="10">
        <f>+'24-02-014-004 Ind. Proy'!O91</f>
        <v>0</v>
      </c>
      <c r="G14" s="10">
        <f>+'24-02-014-004 Ind. Proy'!R91</f>
        <v>0</v>
      </c>
      <c r="H14" s="10">
        <f>+'24-02-014-004 Ind. Proy'!S91</f>
        <v>0</v>
      </c>
      <c r="I14" s="10">
        <f>+'24-02-014-004 Ind. Proy'!T91</f>
        <v>0</v>
      </c>
      <c r="J14" s="10">
        <f>+'24-02-014-004 Ind. Proy'!U91</f>
        <v>0</v>
      </c>
      <c r="K14" s="10">
        <f>+'24-02-014-004 Ind. Proy'!V91</f>
        <v>0</v>
      </c>
      <c r="L14" s="10">
        <f>+'24-02-014-004 Ind. Proy'!W91</f>
        <v>0</v>
      </c>
      <c r="M14" s="10">
        <f>+'24-02-014-004 Ind. Proy'!X91</f>
        <v>0</v>
      </c>
      <c r="N14" s="10">
        <f>+'24-02-014-004 Ind. Proy'!Y91</f>
        <v>0</v>
      </c>
      <c r="O14" s="10">
        <f>+'24-02-014-004 Ind. Proy'!Z91</f>
        <v>0</v>
      </c>
      <c r="P14" s="10">
        <f>+'24-02-014-004 Ind. Proy'!AA91</f>
        <v>0</v>
      </c>
      <c r="Q14" s="10">
        <f>+'24-02-014-004 Ind. Proy'!AB91</f>
        <v>0</v>
      </c>
      <c r="R14" s="10">
        <f>+'24-02-014-004 Ind. Proy'!AC91</f>
        <v>0</v>
      </c>
      <c r="S14" s="10">
        <f>+'24-02-014-004 Ind. Proy'!AD91</f>
        <v>0</v>
      </c>
      <c r="T14" s="10">
        <f>+'24-02-014-004 Ind. Proy'!AE91</f>
        <v>0</v>
      </c>
      <c r="U14" s="10">
        <f>+'24-02-014-004 Ind. Proy'!AF91</f>
        <v>0</v>
      </c>
      <c r="V14" s="10">
        <f>+'24-02-014-004 Ind. Proy'!AG91</f>
        <v>0</v>
      </c>
      <c r="W14" s="10">
        <f>+'24-02-014-004 Ind. Proy'!AH91</f>
        <v>0</v>
      </c>
      <c r="X14" s="49">
        <f>+'24-02-014-004 Ind. Proy'!AI91</f>
        <v>0</v>
      </c>
      <c r="Y14" s="49">
        <f>+'24-02-014-004 Ind. Proy'!AJ91</f>
        <v>0</v>
      </c>
    </row>
    <row r="15" spans="1:25" s="45" customFormat="1" ht="24.75" customHeight="1" x14ac:dyDescent="0.25">
      <c r="A15" s="48" t="s">
        <v>56</v>
      </c>
      <c r="B15" s="10">
        <f>+'24-02-014-004 Ind. Proy'!J103</f>
        <v>0</v>
      </c>
      <c r="C15" s="10">
        <f>+'24-02-014-004 Ind. Proy'!K103</f>
        <v>0</v>
      </c>
      <c r="D15" s="10">
        <f>+'24-02-014-004 Ind. Proy'!M103</f>
        <v>0</v>
      </c>
      <c r="E15" s="10">
        <f>+'24-02-014-004 Ind. Proy'!N103</f>
        <v>0</v>
      </c>
      <c r="F15" s="10">
        <f>+'24-02-014-004 Ind. Proy'!O103</f>
        <v>0</v>
      </c>
      <c r="G15" s="10">
        <f>+'24-02-014-004 Ind. Proy'!R103</f>
        <v>0</v>
      </c>
      <c r="H15" s="10">
        <f>+'24-02-014-004 Ind. Proy'!S103</f>
        <v>0</v>
      </c>
      <c r="I15" s="10">
        <f>+'24-02-014-004 Ind. Proy'!T103</f>
        <v>0</v>
      </c>
      <c r="J15" s="10">
        <f>+'24-02-014-004 Ind. Proy'!U103</f>
        <v>0</v>
      </c>
      <c r="K15" s="10">
        <f>+'24-02-014-004 Ind. Proy'!V103</f>
        <v>0</v>
      </c>
      <c r="L15" s="10">
        <f>+'24-02-014-004 Ind. Proy'!W103</f>
        <v>0</v>
      </c>
      <c r="M15" s="10">
        <f>+'24-02-014-004 Ind. Proy'!X103</f>
        <v>0</v>
      </c>
      <c r="N15" s="10">
        <f>+'24-02-014-004 Ind. Proy'!Y103</f>
        <v>0</v>
      </c>
      <c r="O15" s="10">
        <f>+'24-02-014-004 Ind. Proy'!Z103</f>
        <v>0</v>
      </c>
      <c r="P15" s="10">
        <f>+'24-02-014-004 Ind. Proy'!AA103</f>
        <v>0</v>
      </c>
      <c r="Q15" s="10">
        <f>+'24-02-014-004 Ind. Proy'!AB103</f>
        <v>0</v>
      </c>
      <c r="R15" s="10">
        <f>+'24-02-014-004 Ind. Proy'!AC103</f>
        <v>0</v>
      </c>
      <c r="S15" s="10">
        <f>+'24-02-014-004 Ind. Proy'!AD103</f>
        <v>0</v>
      </c>
      <c r="T15" s="10">
        <f>+'24-02-014-004 Ind. Proy'!AE103</f>
        <v>0</v>
      </c>
      <c r="U15" s="10">
        <f>+'24-02-014-004 Ind. Proy'!AF103</f>
        <v>0</v>
      </c>
      <c r="V15" s="10">
        <f>+'24-02-014-004 Ind. Proy'!AG103</f>
        <v>0</v>
      </c>
      <c r="W15" s="10">
        <f>+'24-02-014-004 Ind. Proy'!AH103</f>
        <v>0</v>
      </c>
      <c r="X15" s="49">
        <f>+'24-02-014-004 Ind. Proy'!AI103</f>
        <v>0</v>
      </c>
      <c r="Y15" s="49">
        <f>+'24-02-014-004 Ind. Proy'!AJ103</f>
        <v>0</v>
      </c>
    </row>
    <row r="16" spans="1:25" s="45" customFormat="1" ht="24.75" customHeight="1" x14ac:dyDescent="0.25">
      <c r="A16" s="48" t="s">
        <v>58</v>
      </c>
      <c r="B16" s="10">
        <f>+'24-02-014-004 Ind. Proy'!J115</f>
        <v>0</v>
      </c>
      <c r="C16" s="10">
        <f>+'24-02-014-004 Ind. Proy'!K115</f>
        <v>0</v>
      </c>
      <c r="D16" s="10">
        <f>+'24-02-014-004 Ind. Proy'!M115</f>
        <v>0</v>
      </c>
      <c r="E16" s="10">
        <f>+'24-02-014-004 Ind. Proy'!N115</f>
        <v>0</v>
      </c>
      <c r="F16" s="10">
        <f>+'24-02-014-004 Ind. Proy'!O115</f>
        <v>0</v>
      </c>
      <c r="G16" s="10">
        <f>+'24-02-014-004 Ind. Proy'!R115</f>
        <v>0</v>
      </c>
      <c r="H16" s="10">
        <f>+'24-02-014-004 Ind. Proy'!S115</f>
        <v>0</v>
      </c>
      <c r="I16" s="10">
        <f>+'24-02-014-004 Ind. Proy'!T115</f>
        <v>0</v>
      </c>
      <c r="J16" s="10">
        <f>+'24-02-014-004 Ind. Proy'!U115</f>
        <v>0</v>
      </c>
      <c r="K16" s="10">
        <f>+'24-02-014-004 Ind. Proy'!V115</f>
        <v>0</v>
      </c>
      <c r="L16" s="10">
        <f>+'24-02-014-004 Ind. Proy'!W115</f>
        <v>0</v>
      </c>
      <c r="M16" s="10">
        <f>+'24-02-014-004 Ind. Proy'!X115</f>
        <v>0</v>
      </c>
      <c r="N16" s="10">
        <f>+'24-02-014-004 Ind. Proy'!Y115</f>
        <v>0</v>
      </c>
      <c r="O16" s="10">
        <f>+'24-02-014-004 Ind. Proy'!Z115</f>
        <v>0</v>
      </c>
      <c r="P16" s="10">
        <f>+'24-02-014-004 Ind. Proy'!AA115</f>
        <v>0</v>
      </c>
      <c r="Q16" s="10">
        <f>+'24-02-014-004 Ind. Proy'!AB115</f>
        <v>0</v>
      </c>
      <c r="R16" s="10">
        <f>+'24-02-014-004 Ind. Proy'!AC115</f>
        <v>0</v>
      </c>
      <c r="S16" s="10">
        <f>+'24-02-014-004 Ind. Proy'!AD115</f>
        <v>0</v>
      </c>
      <c r="T16" s="10">
        <f>+'24-02-014-004 Ind. Proy'!AE115</f>
        <v>0</v>
      </c>
      <c r="U16" s="10">
        <f>+'24-02-014-004 Ind. Proy'!AF115</f>
        <v>0</v>
      </c>
      <c r="V16" s="10">
        <f>+'24-02-014-004 Ind. Proy'!AG115</f>
        <v>0</v>
      </c>
      <c r="W16" s="10">
        <f>+'24-02-014-004 Ind. Proy'!AH115</f>
        <v>0</v>
      </c>
      <c r="X16" s="49">
        <f>+'24-02-014-004 Ind. Proy'!AI115</f>
        <v>0</v>
      </c>
      <c r="Y16" s="49">
        <f>+'24-02-014-004 Ind. Proy'!AJ115</f>
        <v>0</v>
      </c>
    </row>
    <row r="17" spans="1:25" s="45" customFormat="1" ht="24.75" customHeight="1" x14ac:dyDescent="0.25">
      <c r="A17" s="48" t="s">
        <v>60</v>
      </c>
      <c r="B17" s="10">
        <f>+'24-02-014-004 Ind. Proy'!J127</f>
        <v>0</v>
      </c>
      <c r="C17" s="10">
        <f>+'24-02-014-004 Ind. Proy'!K127</f>
        <v>0</v>
      </c>
      <c r="D17" s="10">
        <f>+'24-02-014-004 Ind. Proy'!M127</f>
        <v>0</v>
      </c>
      <c r="E17" s="10">
        <f>+'24-02-014-004 Ind. Proy'!N127</f>
        <v>0</v>
      </c>
      <c r="F17" s="10">
        <f>+'24-02-014-004 Ind. Proy'!O127</f>
        <v>0</v>
      </c>
      <c r="G17" s="10">
        <f>+'24-02-014-004 Ind. Proy'!R127</f>
        <v>0</v>
      </c>
      <c r="H17" s="10">
        <f>+'24-02-014-004 Ind. Proy'!S127</f>
        <v>0</v>
      </c>
      <c r="I17" s="10">
        <f>+'24-02-014-004 Ind. Proy'!T127</f>
        <v>0</v>
      </c>
      <c r="J17" s="10">
        <f>+'24-02-014-004 Ind. Proy'!U127</f>
        <v>0</v>
      </c>
      <c r="K17" s="10">
        <f>+'24-02-014-004 Ind. Proy'!V127</f>
        <v>0</v>
      </c>
      <c r="L17" s="10">
        <f>+'24-02-014-004 Ind. Proy'!W127</f>
        <v>0</v>
      </c>
      <c r="M17" s="10">
        <f>+'24-02-014-004 Ind. Proy'!X127</f>
        <v>0</v>
      </c>
      <c r="N17" s="10">
        <f>+'24-02-014-004 Ind. Proy'!Y127</f>
        <v>0</v>
      </c>
      <c r="O17" s="10">
        <f>+'24-02-014-004 Ind. Proy'!Z127</f>
        <v>0</v>
      </c>
      <c r="P17" s="10">
        <f>+'24-02-014-004 Ind. Proy'!AA127</f>
        <v>0</v>
      </c>
      <c r="Q17" s="10">
        <f>+'24-02-014-004 Ind. Proy'!AB127</f>
        <v>0</v>
      </c>
      <c r="R17" s="10">
        <f>+'24-02-014-004 Ind. Proy'!AC127</f>
        <v>0</v>
      </c>
      <c r="S17" s="10">
        <f>+'24-02-014-004 Ind. Proy'!AD127</f>
        <v>0</v>
      </c>
      <c r="T17" s="10">
        <f>+'24-02-014-004 Ind. Proy'!AE127</f>
        <v>0</v>
      </c>
      <c r="U17" s="10">
        <f>+'24-02-014-004 Ind. Proy'!AF127</f>
        <v>0</v>
      </c>
      <c r="V17" s="10">
        <f>+'24-02-014-004 Ind. Proy'!AG127</f>
        <v>0</v>
      </c>
      <c r="W17" s="10">
        <f>+'24-02-014-004 Ind. Proy'!AH127</f>
        <v>0</v>
      </c>
      <c r="X17" s="49">
        <f>+'24-02-014-004 Ind. Proy'!AI116</f>
        <v>0</v>
      </c>
      <c r="Y17" s="49">
        <f>+'24-02-014-004 Ind. Proy'!AJ116</f>
        <v>0</v>
      </c>
    </row>
    <row r="18" spans="1:25" s="45" customFormat="1" ht="24.75" customHeight="1" x14ac:dyDescent="0.25">
      <c r="A18" s="48" t="s">
        <v>62</v>
      </c>
      <c r="B18" s="10">
        <f>+'24-02-014-004 Ind. Proy'!J139</f>
        <v>0</v>
      </c>
      <c r="C18" s="10">
        <f>+'24-02-014-004 Ind. Proy'!K139</f>
        <v>0</v>
      </c>
      <c r="D18" s="10">
        <f>+'24-02-014-004 Ind. Proy'!M139</f>
        <v>0</v>
      </c>
      <c r="E18" s="10">
        <f>+'24-02-014-004 Ind. Proy'!N139</f>
        <v>0</v>
      </c>
      <c r="F18" s="10">
        <f>+'24-02-014-004 Ind. Proy'!O139</f>
        <v>0</v>
      </c>
      <c r="G18" s="10">
        <f>+'24-02-014-004 Ind. Proy'!R139</f>
        <v>0</v>
      </c>
      <c r="H18" s="10">
        <f>+'24-02-014-004 Ind. Proy'!S139</f>
        <v>0</v>
      </c>
      <c r="I18" s="10">
        <f>+'24-02-014-004 Ind. Proy'!T139</f>
        <v>0</v>
      </c>
      <c r="J18" s="10">
        <f>+'24-02-014-004 Ind. Proy'!U139</f>
        <v>0</v>
      </c>
      <c r="K18" s="10">
        <f>+'24-02-014-004 Ind. Proy'!V139</f>
        <v>0</v>
      </c>
      <c r="L18" s="10">
        <f>+'24-02-014-004 Ind. Proy'!W139</f>
        <v>0</v>
      </c>
      <c r="M18" s="10">
        <f>+'24-02-014-004 Ind. Proy'!X139</f>
        <v>0</v>
      </c>
      <c r="N18" s="10">
        <f>+'24-02-014-004 Ind. Proy'!Y139</f>
        <v>0</v>
      </c>
      <c r="O18" s="10">
        <f>+'24-02-014-004 Ind. Proy'!Z139</f>
        <v>0</v>
      </c>
      <c r="P18" s="10">
        <f>+'24-02-014-004 Ind. Proy'!AA139</f>
        <v>0</v>
      </c>
      <c r="Q18" s="10">
        <f>+'24-02-014-004 Ind. Proy'!AB139</f>
        <v>0</v>
      </c>
      <c r="R18" s="10">
        <f>+'24-02-014-004 Ind. Proy'!AC139</f>
        <v>0</v>
      </c>
      <c r="S18" s="10">
        <f>+'24-02-014-004 Ind. Proy'!AD139</f>
        <v>0</v>
      </c>
      <c r="T18" s="10">
        <f>+'24-02-014-004 Ind. Proy'!AE139</f>
        <v>0</v>
      </c>
      <c r="U18" s="10">
        <f>+'24-02-014-004 Ind. Proy'!AF139</f>
        <v>0</v>
      </c>
      <c r="V18" s="10">
        <f>+'24-02-014-004 Ind. Proy'!AG139</f>
        <v>0</v>
      </c>
      <c r="W18" s="10">
        <f>+'24-02-014-004 Ind. Proy'!AH139</f>
        <v>0</v>
      </c>
      <c r="X18" s="49">
        <f>+'24-02-014-004 Ind. Proy'!AI117</f>
        <v>0</v>
      </c>
      <c r="Y18" s="49">
        <f>+'24-02-014-004 Ind. Proy'!AJ139</f>
        <v>0</v>
      </c>
    </row>
    <row r="19" spans="1:25" s="45" customFormat="1" ht="24.75" customHeight="1" x14ac:dyDescent="0.25">
      <c r="A19" s="48" t="s">
        <v>64</v>
      </c>
      <c r="B19" s="10">
        <f>+'24-02-014-004 Ind. Proy'!J151</f>
        <v>0</v>
      </c>
      <c r="C19" s="10">
        <f>+'24-02-014-004 Ind. Proy'!K151</f>
        <v>0</v>
      </c>
      <c r="D19" s="10">
        <f>+'24-02-014-004 Ind. Proy'!M151</f>
        <v>0</v>
      </c>
      <c r="E19" s="10">
        <f>+'24-02-014-004 Ind. Proy'!N151</f>
        <v>0</v>
      </c>
      <c r="F19" s="10">
        <f>+'24-02-014-004 Ind. Proy'!O151</f>
        <v>0</v>
      </c>
      <c r="G19" s="10">
        <f>+'24-02-014-004 Ind. Proy'!R151</f>
        <v>0</v>
      </c>
      <c r="H19" s="10">
        <f>+'24-02-014-004 Ind. Proy'!S151</f>
        <v>0</v>
      </c>
      <c r="I19" s="10">
        <f>+'24-02-014-004 Ind. Proy'!T151</f>
        <v>0</v>
      </c>
      <c r="J19" s="10">
        <f>+'24-02-014-004 Ind. Proy'!U151</f>
        <v>0</v>
      </c>
      <c r="K19" s="10">
        <f>+'24-02-014-004 Ind. Proy'!V151</f>
        <v>0</v>
      </c>
      <c r="L19" s="10">
        <f>+'24-02-014-004 Ind. Proy'!W151</f>
        <v>0</v>
      </c>
      <c r="M19" s="10">
        <f>+'24-02-014-004 Ind. Proy'!X151</f>
        <v>0</v>
      </c>
      <c r="N19" s="10">
        <f>+'24-02-014-004 Ind. Proy'!Y151</f>
        <v>0</v>
      </c>
      <c r="O19" s="10">
        <f>+'24-02-014-004 Ind. Proy'!Z151</f>
        <v>0</v>
      </c>
      <c r="P19" s="10">
        <f>+'24-02-014-004 Ind. Proy'!AA151</f>
        <v>0</v>
      </c>
      <c r="Q19" s="10">
        <f>+'24-02-014-004 Ind. Proy'!AB151</f>
        <v>0</v>
      </c>
      <c r="R19" s="10">
        <f>+'24-02-014-004 Ind. Proy'!AC151</f>
        <v>0</v>
      </c>
      <c r="S19" s="10">
        <f>+'24-02-014-004 Ind. Proy'!AD151</f>
        <v>0</v>
      </c>
      <c r="T19" s="10">
        <f>+'24-02-014-004 Ind. Proy'!AE151</f>
        <v>0</v>
      </c>
      <c r="U19" s="10">
        <f>+'24-02-014-004 Ind. Proy'!AF151</f>
        <v>0</v>
      </c>
      <c r="V19" s="10">
        <f>+'24-02-014-004 Ind. Proy'!AG151</f>
        <v>0</v>
      </c>
      <c r="W19" s="10">
        <f>+'24-02-014-004 Ind. Proy'!AH151</f>
        <v>0</v>
      </c>
      <c r="X19" s="49">
        <f>+'24-02-014-004 Ind. Proy'!AI118</f>
        <v>0</v>
      </c>
      <c r="Y19" s="49">
        <f>+'24-02-014-004 Ind. Proy'!AJ151</f>
        <v>0</v>
      </c>
    </row>
    <row r="20" spans="1:25" s="45" customFormat="1" ht="24.75" customHeight="1" x14ac:dyDescent="0.25">
      <c r="A20" s="50" t="s">
        <v>66</v>
      </c>
      <c r="B20" s="10">
        <f>+'24-02-014-004 Ind. Proy'!J163</f>
        <v>0</v>
      </c>
      <c r="C20" s="10">
        <f>+'24-02-014-004 Ind. Proy'!K163</f>
        <v>0</v>
      </c>
      <c r="D20" s="10">
        <f>+'24-02-014-004 Ind. Proy'!M163</f>
        <v>0</v>
      </c>
      <c r="E20" s="10">
        <f>+'24-02-014-004 Ind. Proy'!N163</f>
        <v>0</v>
      </c>
      <c r="F20" s="10">
        <f>+'24-02-014-004 Ind. Proy'!O163</f>
        <v>0</v>
      </c>
      <c r="G20" s="10">
        <f>+'24-02-014-004 Ind. Proy'!R163</f>
        <v>0</v>
      </c>
      <c r="H20" s="10">
        <f>+'24-02-014-004 Ind. Proy'!S163</f>
        <v>0</v>
      </c>
      <c r="I20" s="10">
        <f>+'24-02-014-004 Ind. Proy'!T163</f>
        <v>0</v>
      </c>
      <c r="J20" s="10">
        <f>+'24-02-014-004 Ind. Proy'!U163</f>
        <v>0</v>
      </c>
      <c r="K20" s="10">
        <f>+'24-02-014-004 Ind. Proy'!V163</f>
        <v>0</v>
      </c>
      <c r="L20" s="10">
        <f>+'24-02-014-004 Ind. Proy'!W163</f>
        <v>0</v>
      </c>
      <c r="M20" s="10">
        <f>+'24-02-014-004 Ind. Proy'!X163</f>
        <v>0</v>
      </c>
      <c r="N20" s="10">
        <f>+'24-02-014-004 Ind. Proy'!Y163</f>
        <v>0</v>
      </c>
      <c r="O20" s="10">
        <f>+'24-02-014-004 Ind. Proy'!Z163</f>
        <v>0</v>
      </c>
      <c r="P20" s="10">
        <f>+'24-02-014-004 Ind. Proy'!AA163</f>
        <v>0</v>
      </c>
      <c r="Q20" s="10">
        <f>+'24-02-014-004 Ind. Proy'!AB163</f>
        <v>0</v>
      </c>
      <c r="R20" s="10">
        <f>+'24-02-014-004 Ind. Proy'!AC163</f>
        <v>0</v>
      </c>
      <c r="S20" s="10">
        <f>+'24-02-014-004 Ind. Proy'!AD163</f>
        <v>0</v>
      </c>
      <c r="T20" s="10">
        <f>+'24-02-014-004 Ind. Proy'!AE163</f>
        <v>0</v>
      </c>
      <c r="U20" s="10">
        <f>+'24-02-014-004 Ind. Proy'!AF163</f>
        <v>0</v>
      </c>
      <c r="V20" s="10">
        <f>+'24-02-014-004 Ind. Proy'!AG163</f>
        <v>0</v>
      </c>
      <c r="W20" s="10">
        <f>+'24-02-014-004 Ind. Proy'!AH163</f>
        <v>0</v>
      </c>
      <c r="X20" s="49">
        <f>+'24-02-014-004 Ind. Proy'!AI163</f>
        <v>0</v>
      </c>
      <c r="Y20" s="49">
        <f>+'24-02-014-004 Ind. Proy'!AJ163</f>
        <v>0</v>
      </c>
    </row>
    <row r="21" spans="1:25" s="45" customFormat="1" ht="24.75" customHeight="1" x14ac:dyDescent="0.25">
      <c r="A21" s="50" t="s">
        <v>68</v>
      </c>
      <c r="B21" s="10">
        <f>+'24-02-014-004 Ind. Proy'!J175</f>
        <v>0</v>
      </c>
      <c r="C21" s="10">
        <f>+'24-02-014-004 Ind. Proy'!K175</f>
        <v>0</v>
      </c>
      <c r="D21" s="10">
        <f>+'24-02-014-004 Ind. Proy'!M175</f>
        <v>0</v>
      </c>
      <c r="E21" s="10">
        <f>+'24-02-014-004 Ind. Proy'!N175</f>
        <v>0</v>
      </c>
      <c r="F21" s="10">
        <f>+'24-02-014-004 Ind. Proy'!O175</f>
        <v>0</v>
      </c>
      <c r="G21" s="10">
        <f>+'24-02-014-004 Ind. Proy'!R175</f>
        <v>0</v>
      </c>
      <c r="H21" s="10">
        <f>+'24-02-014-004 Ind. Proy'!S175</f>
        <v>0</v>
      </c>
      <c r="I21" s="10">
        <f>+'24-02-014-004 Ind. Proy'!T175</f>
        <v>0</v>
      </c>
      <c r="J21" s="10">
        <f>+'24-02-014-004 Ind. Proy'!U175</f>
        <v>0</v>
      </c>
      <c r="K21" s="10">
        <f>+'24-02-014-004 Ind. Proy'!V175</f>
        <v>0</v>
      </c>
      <c r="L21" s="10">
        <f>+'24-02-014-004 Ind. Proy'!W175</f>
        <v>0</v>
      </c>
      <c r="M21" s="10">
        <f>+'24-02-014-004 Ind. Proy'!X175</f>
        <v>0</v>
      </c>
      <c r="N21" s="10">
        <f>+'24-02-014-004 Ind. Proy'!Y175</f>
        <v>0</v>
      </c>
      <c r="O21" s="10">
        <f>+'24-02-014-004 Ind. Proy'!Z175</f>
        <v>0</v>
      </c>
      <c r="P21" s="10">
        <f>+'24-02-014-004 Ind. Proy'!AA175</f>
        <v>0</v>
      </c>
      <c r="Q21" s="10">
        <f>+'24-02-014-004 Ind. Proy'!AB175</f>
        <v>0</v>
      </c>
      <c r="R21" s="10">
        <f>+'24-02-014-004 Ind. Proy'!AC175</f>
        <v>0</v>
      </c>
      <c r="S21" s="10">
        <f>+'24-02-014-004 Ind. Proy'!AD175</f>
        <v>0</v>
      </c>
      <c r="T21" s="10">
        <f>+'24-02-014-004 Ind. Proy'!AE175</f>
        <v>0</v>
      </c>
      <c r="U21" s="10">
        <f>+'24-02-014-004 Ind. Proy'!AF175</f>
        <v>0</v>
      </c>
      <c r="V21" s="10">
        <f>+'24-02-014-004 Ind. Proy'!AG175</f>
        <v>0</v>
      </c>
      <c r="W21" s="10">
        <f>+'24-02-014-004 Ind. Proy'!AH175</f>
        <v>0</v>
      </c>
      <c r="X21" s="49">
        <f>+'24-02-014-004 Ind. Proy'!AI175</f>
        <v>0</v>
      </c>
      <c r="Y21" s="49">
        <f>+'24-02-014-004 Ind. Proy'!AJ175</f>
        <v>0</v>
      </c>
    </row>
    <row r="22" spans="1:25" s="45" customFormat="1" ht="24.75" customHeight="1" x14ac:dyDescent="0.25">
      <c r="A22" s="50" t="s">
        <v>70</v>
      </c>
      <c r="B22" s="10">
        <f>+'24-02-014-004 Ind. Proy'!J187</f>
        <v>0</v>
      </c>
      <c r="C22" s="10">
        <f>+'24-02-014-004 Ind. Proy'!K187</f>
        <v>0</v>
      </c>
      <c r="D22" s="10">
        <f>+'24-02-014-004 Ind. Proy'!M187</f>
        <v>0</v>
      </c>
      <c r="E22" s="10">
        <f>+'24-02-014-004 Ind. Proy'!N187</f>
        <v>0</v>
      </c>
      <c r="F22" s="10">
        <f>+'24-02-014-004 Ind. Proy'!O187</f>
        <v>0</v>
      </c>
      <c r="G22" s="10">
        <f>+'24-02-014-004 Ind. Proy'!R187</f>
        <v>0</v>
      </c>
      <c r="H22" s="10">
        <f>+'24-02-014-004 Ind. Proy'!S187</f>
        <v>0</v>
      </c>
      <c r="I22" s="10">
        <f>+'24-02-014-004 Ind. Proy'!T187</f>
        <v>0</v>
      </c>
      <c r="J22" s="10">
        <f>+'24-02-014-004 Ind. Proy'!U187</f>
        <v>0</v>
      </c>
      <c r="K22" s="10">
        <f>+'24-02-014-004 Ind. Proy'!V187</f>
        <v>0</v>
      </c>
      <c r="L22" s="10">
        <f>+'24-02-014-004 Ind. Proy'!W187</f>
        <v>0</v>
      </c>
      <c r="M22" s="10">
        <f>+'24-02-014-004 Ind. Proy'!X187</f>
        <v>0</v>
      </c>
      <c r="N22" s="10">
        <f>+'24-02-014-004 Ind. Proy'!Y187</f>
        <v>0</v>
      </c>
      <c r="O22" s="10">
        <f>+'24-02-014-004 Ind. Proy'!Z187</f>
        <v>0</v>
      </c>
      <c r="P22" s="10">
        <f>+'24-02-014-004 Ind. Proy'!AA187</f>
        <v>0</v>
      </c>
      <c r="Q22" s="10">
        <f>+'24-02-014-004 Ind. Proy'!AB187</f>
        <v>0</v>
      </c>
      <c r="R22" s="10">
        <f>+'24-02-014-004 Ind. Proy'!AC187</f>
        <v>0</v>
      </c>
      <c r="S22" s="10">
        <f>+'24-02-014-004 Ind. Proy'!AD187</f>
        <v>0</v>
      </c>
      <c r="T22" s="10">
        <f>+'24-02-014-004 Ind. Proy'!AE187</f>
        <v>0</v>
      </c>
      <c r="U22" s="10">
        <f>+'24-02-014-004 Ind. Proy'!AF187</f>
        <v>0</v>
      </c>
      <c r="V22" s="10">
        <f>+'24-02-014-004 Ind. Proy'!AG187</f>
        <v>0</v>
      </c>
      <c r="W22" s="10">
        <f>+'24-02-014-004 Ind. Proy'!AH187</f>
        <v>0</v>
      </c>
      <c r="X22" s="49">
        <f>+'24-02-014-004 Ind. Proy'!AI187</f>
        <v>0</v>
      </c>
      <c r="Y22" s="49">
        <f>+'24-02-014-004 Ind. Proy'!AJ187</f>
        <v>0</v>
      </c>
    </row>
    <row r="23" spans="1:25" s="45" customFormat="1" ht="24.75" customHeight="1" x14ac:dyDescent="0.25">
      <c r="A23" s="51" t="s">
        <v>72</v>
      </c>
      <c r="B23" s="10">
        <f>+'24-02-014-004 Ind. Proy'!J190</f>
        <v>3641215000</v>
      </c>
      <c r="C23" s="10">
        <f>+'24-02-014-004 Ind. Proy'!K190</f>
        <v>3641215000</v>
      </c>
      <c r="D23" s="10">
        <f>+'24-02-014-004 Ind. Proy'!M190</f>
        <v>0</v>
      </c>
      <c r="E23" s="10">
        <f>+'24-02-014-004 Ind. Proy'!N190</f>
        <v>0</v>
      </c>
      <c r="F23" s="10">
        <f>+'24-02-014-004 Ind. Proy'!O190</f>
        <v>0</v>
      </c>
      <c r="G23" s="10">
        <f>+'24-02-014-004 Ind. Proy'!R190</f>
        <v>0</v>
      </c>
      <c r="H23" s="10">
        <f>+'24-02-014-004 Ind. Proy'!S190</f>
        <v>1820607500</v>
      </c>
      <c r="I23" s="10">
        <f>+'24-02-014-004 Ind. Proy'!T190</f>
        <v>0</v>
      </c>
      <c r="J23" s="10">
        <f>+'24-02-014-004 Ind. Proy'!U190</f>
        <v>1820607500</v>
      </c>
      <c r="K23" s="10">
        <f>+'24-02-014-004 Ind. Proy'!V190</f>
        <v>0</v>
      </c>
      <c r="L23" s="10">
        <f>+'24-02-014-004 Ind. Proy'!W190</f>
        <v>0</v>
      </c>
      <c r="M23" s="10">
        <f>+'24-02-014-004 Ind. Proy'!X190</f>
        <v>0</v>
      </c>
      <c r="N23" s="10">
        <f>+'24-02-014-004 Ind. Proy'!Y190</f>
        <v>0</v>
      </c>
      <c r="O23" s="10">
        <f>+'24-02-014-004 Ind. Proy'!Z190</f>
        <v>0</v>
      </c>
      <c r="P23" s="10">
        <f>+'24-02-014-004 Ind. Proy'!AA190</f>
        <v>0</v>
      </c>
      <c r="Q23" s="10">
        <f>+'24-02-014-004 Ind. Proy'!AB190</f>
        <v>0</v>
      </c>
      <c r="R23" s="10">
        <f>+'24-02-014-004 Ind. Proy'!AC190</f>
        <v>0</v>
      </c>
      <c r="S23" s="10">
        <f>+'24-02-014-004 Ind. Proy'!AD190</f>
        <v>0</v>
      </c>
      <c r="T23" s="10">
        <f>+'24-02-014-004 Ind. Proy'!AE190</f>
        <v>0</v>
      </c>
      <c r="U23" s="10">
        <f>+'24-02-014-004 Ind. Proy'!AF190</f>
        <v>0</v>
      </c>
      <c r="V23" s="10">
        <f>+'24-02-014-004 Ind. Proy'!AG190</f>
        <v>0</v>
      </c>
      <c r="W23" s="10">
        <f>+'24-02-014-004 Ind. Proy'!AH190</f>
        <v>1820607500</v>
      </c>
      <c r="X23" s="49">
        <f>+'24-02-014-004 Ind. Proy'!AI190</f>
        <v>0.5</v>
      </c>
      <c r="Y23" s="49">
        <f>+'24-02-014-004 Ind. Proy'!AJ190</f>
        <v>1</v>
      </c>
    </row>
    <row r="24" spans="1:25" ht="36" customHeight="1" x14ac:dyDescent="0.25">
      <c r="A24" s="173" t="str">
        <f>"TOTAL ASIG."&amp;" "&amp;$A$5</f>
        <v>TOTAL ASIG. 24-02-014 "Programa Yo Trabajo"</v>
      </c>
      <c r="B24" s="174">
        <f t="shared" ref="B24:W24" si="0">SUM(B8:B23)</f>
        <v>3641215000</v>
      </c>
      <c r="C24" s="174">
        <f t="shared" si="0"/>
        <v>3641215000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1820607500</v>
      </c>
      <c r="I24" s="174">
        <f t="shared" si="0"/>
        <v>0</v>
      </c>
      <c r="J24" s="174">
        <f t="shared" si="0"/>
        <v>1820607500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1820607500</v>
      </c>
      <c r="X24" s="175">
        <f>+'24-02-014-004 Ind. Proy'!AI191</f>
        <v>0.5</v>
      </c>
      <c r="Y24" s="175">
        <f>'24-02-014-004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5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AI222" sqref="AI222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customWidth="1" collapsed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104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2"/>
      <c r="W5" s="152"/>
      <c r="X5" s="152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55" t="s">
        <v>25</v>
      </c>
      <c r="N7" s="155" t="s">
        <v>26</v>
      </c>
      <c r="O7" s="155" t="s">
        <v>27</v>
      </c>
      <c r="P7" s="216"/>
      <c r="Q7" s="219"/>
      <c r="R7" s="156" t="s">
        <v>28</v>
      </c>
      <c r="S7" s="156" t="s">
        <v>29</v>
      </c>
      <c r="T7" s="156" t="s">
        <v>30</v>
      </c>
      <c r="U7" s="222"/>
      <c r="V7" s="156" t="s">
        <v>31</v>
      </c>
      <c r="W7" s="156" t="s">
        <v>32</v>
      </c>
      <c r="X7" s="156" t="s">
        <v>33</v>
      </c>
      <c r="Y7" s="222"/>
      <c r="Z7" s="156" t="s">
        <v>34</v>
      </c>
      <c r="AA7" s="156" t="s">
        <v>35</v>
      </c>
      <c r="AB7" s="156" t="s">
        <v>36</v>
      </c>
      <c r="AC7" s="222"/>
      <c r="AD7" s="156" t="s">
        <v>37</v>
      </c>
      <c r="AE7" s="156" t="s">
        <v>38</v>
      </c>
      <c r="AF7" s="156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902070000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54" t="s">
        <v>165</v>
      </c>
      <c r="D189" s="55">
        <v>43503</v>
      </c>
      <c r="E189" s="15" t="s">
        <v>100</v>
      </c>
      <c r="F189" s="83" t="s">
        <v>105</v>
      </c>
      <c r="G189" s="63" t="s">
        <v>101</v>
      </c>
      <c r="H189" s="68"/>
      <c r="I189" s="2"/>
      <c r="J189" s="225"/>
      <c r="K189" s="58">
        <v>902070000</v>
      </c>
      <c r="L189" s="1"/>
      <c r="M189" s="57"/>
      <c r="N189" s="64"/>
      <c r="O189" s="57"/>
      <c r="P189" s="53"/>
      <c r="Q189" s="53"/>
      <c r="R189" s="31"/>
      <c r="S189" s="31">
        <v>451035000</v>
      </c>
      <c r="T189" s="31"/>
      <c r="U189" s="32">
        <f>SUM(R189:T189)</f>
        <v>451035000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451035000</v>
      </c>
      <c r="AI189" s="33">
        <f>IF(ISERROR(AH189/J188),0,AH189/J188)</f>
        <v>0.5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902070000</v>
      </c>
      <c r="K190" s="162">
        <f>SUM(K189:K189)</f>
        <v>902070000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451035000</v>
      </c>
      <c r="T190" s="162">
        <f t="shared" si="120"/>
        <v>0</v>
      </c>
      <c r="U190" s="162">
        <f t="shared" si="120"/>
        <v>451035000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451035000</v>
      </c>
      <c r="AI190" s="166">
        <f>IF(ISERROR(AH190/J190),0,AH190/J190)</f>
        <v>0.5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x14ac:dyDescent="0.25">
      <c r="A191" s="202" t="str">
        <f>"TOTAL ASIG."&amp;" "&amp;$A$5</f>
        <v>TOTAL ASIG. 24-02-014 "Programa Yo Trabajo Jóvenes"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902070000</v>
      </c>
      <c r="K191" s="167">
        <f>+K19+K31+K43+K55+K67+K79+K91+K103+K115+K127+K139+K151+K187+K163+K175+K190</f>
        <v>902070000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0"/>
      <c r="R191" s="167">
        <f t="shared" ref="R191:AH191" si="121">+R19+R31+R43+R55+R67+R79+R91+R103+R115+R127+R139+R151+R187+R163+R175+R190</f>
        <v>0</v>
      </c>
      <c r="S191" s="167">
        <f t="shared" si="121"/>
        <v>451035000</v>
      </c>
      <c r="T191" s="167">
        <f t="shared" si="121"/>
        <v>0</v>
      </c>
      <c r="U191" s="167">
        <f t="shared" si="121"/>
        <v>451035000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451035000</v>
      </c>
      <c r="AI191" s="171">
        <f>IF(ISERROR(AH191/J191),0,AH191/J191)</f>
        <v>0.5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 F189:G189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15748031496062992" bottom="0.74803149606299213" header="0.31496062992125984" footer="0.31496062992125984"/>
  <pageSetup paperSize="41" scale="82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R8" sqref="R1:V1048576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+'24-02-014-005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+'24-02-014-005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+'24-02-014-005 Ind. Proy'!A5:U5</f>
        <v>24-02-014 "Programa Yo Trabajo Jóvenes"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55" t="s">
        <v>25</v>
      </c>
      <c r="E7" s="155" t="s">
        <v>26</v>
      </c>
      <c r="F7" s="155" t="s">
        <v>27</v>
      </c>
      <c r="G7" s="155" t="s">
        <v>28</v>
      </c>
      <c r="H7" s="155" t="s">
        <v>29</v>
      </c>
      <c r="I7" s="155" t="s">
        <v>30</v>
      </c>
      <c r="J7" s="237"/>
      <c r="K7" s="155" t="s">
        <v>31</v>
      </c>
      <c r="L7" s="155" t="s">
        <v>32</v>
      </c>
      <c r="M7" s="155" t="s">
        <v>33</v>
      </c>
      <c r="N7" s="237"/>
      <c r="O7" s="155" t="s">
        <v>34</v>
      </c>
      <c r="P7" s="155" t="s">
        <v>35</v>
      </c>
      <c r="Q7" s="155" t="s">
        <v>36</v>
      </c>
      <c r="R7" s="237"/>
      <c r="S7" s="155" t="s">
        <v>37</v>
      </c>
      <c r="T7" s="155" t="s">
        <v>38</v>
      </c>
      <c r="U7" s="155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+'24-02-014-005 Ind. Proy'!J19</f>
        <v>0</v>
      </c>
      <c r="C8" s="10">
        <f>+'24-02-014-005 Ind. Proy'!K19</f>
        <v>0</v>
      </c>
      <c r="D8" s="10">
        <f>+'24-02-014-005 Ind. Proy'!M19</f>
        <v>0</v>
      </c>
      <c r="E8" s="10">
        <f>+'24-02-014-005 Ind. Proy'!N19</f>
        <v>0</v>
      </c>
      <c r="F8" s="10">
        <f>+'24-02-014-005 Ind. Proy'!O19</f>
        <v>0</v>
      </c>
      <c r="G8" s="10">
        <f>+'24-02-014-005 Ind. Proy'!R19</f>
        <v>0</v>
      </c>
      <c r="H8" s="10">
        <f>+'24-02-014-005 Ind. Proy'!S19</f>
        <v>0</v>
      </c>
      <c r="I8" s="10">
        <f>+'24-02-014-005 Ind. Proy'!T19</f>
        <v>0</v>
      </c>
      <c r="J8" s="10">
        <f>+'24-02-014-005 Ind. Proy'!U19</f>
        <v>0</v>
      </c>
      <c r="K8" s="10">
        <f>+'24-02-014-005 Ind. Proy'!V19</f>
        <v>0</v>
      </c>
      <c r="L8" s="10">
        <f>+'24-02-014-005 Ind. Proy'!W19</f>
        <v>0</v>
      </c>
      <c r="M8" s="10">
        <f>+'24-02-014-005 Ind. Proy'!X19</f>
        <v>0</v>
      </c>
      <c r="N8" s="10">
        <f>+'24-02-014-005 Ind. Proy'!Y19</f>
        <v>0</v>
      </c>
      <c r="O8" s="10">
        <f>+'24-02-014-005 Ind. Proy'!Z19</f>
        <v>0</v>
      </c>
      <c r="P8" s="10">
        <f>+'24-02-014-005 Ind. Proy'!AA19</f>
        <v>0</v>
      </c>
      <c r="Q8" s="10">
        <f>+'24-02-014-005 Ind. Proy'!AB19</f>
        <v>0</v>
      </c>
      <c r="R8" s="10">
        <f>+'24-02-014-005 Ind. Proy'!AC19</f>
        <v>0</v>
      </c>
      <c r="S8" s="10">
        <f>+'24-02-014-005 Ind. Proy'!AD19</f>
        <v>0</v>
      </c>
      <c r="T8" s="10">
        <f>+'24-02-014-005 Ind. Proy'!AE19</f>
        <v>0</v>
      </c>
      <c r="U8" s="10">
        <f>+'24-02-014-005 Ind. Proy'!AF19</f>
        <v>0</v>
      </c>
      <c r="V8" s="10">
        <f>+'24-02-014-005 Ind. Proy'!AG19</f>
        <v>0</v>
      </c>
      <c r="W8" s="10">
        <f>+'24-02-014-005 Ind. Proy'!AH19</f>
        <v>0</v>
      </c>
      <c r="X8" s="49">
        <f>+'24-02-014-005 Ind. Proy'!AI19</f>
        <v>0</v>
      </c>
      <c r="Y8" s="49">
        <f>+'24-02-014-005 Ind. Proy'!AJ19</f>
        <v>0</v>
      </c>
    </row>
    <row r="9" spans="1:25" s="45" customFormat="1" ht="24.75" customHeight="1" x14ac:dyDescent="0.25">
      <c r="A9" s="48" t="s">
        <v>44</v>
      </c>
      <c r="B9" s="10">
        <f>+'24-02-014-005 Ind. Proy'!J31</f>
        <v>0</v>
      </c>
      <c r="C9" s="10">
        <f>+'24-02-014-005 Ind. Proy'!K31</f>
        <v>0</v>
      </c>
      <c r="D9" s="10">
        <f>+'24-02-014-005 Ind. Proy'!M31</f>
        <v>0</v>
      </c>
      <c r="E9" s="10">
        <f>+'24-02-014-005 Ind. Proy'!N31</f>
        <v>0</v>
      </c>
      <c r="F9" s="10">
        <f>+'24-02-014-005 Ind. Proy'!O31</f>
        <v>0</v>
      </c>
      <c r="G9" s="10">
        <f>+'24-02-014-005 Ind. Proy'!R31</f>
        <v>0</v>
      </c>
      <c r="H9" s="10">
        <f>+'24-02-014-005 Ind. Proy'!S31</f>
        <v>0</v>
      </c>
      <c r="I9" s="10">
        <f>+'24-02-014-005 Ind. Proy'!T31</f>
        <v>0</v>
      </c>
      <c r="J9" s="10">
        <f>+'24-02-014-005 Ind. Proy'!U31</f>
        <v>0</v>
      </c>
      <c r="K9" s="10">
        <f>+'24-02-014-005 Ind. Proy'!V31</f>
        <v>0</v>
      </c>
      <c r="L9" s="10">
        <f>+'24-02-014-005 Ind. Proy'!W31</f>
        <v>0</v>
      </c>
      <c r="M9" s="10">
        <f>+'24-02-014-005 Ind. Proy'!X31</f>
        <v>0</v>
      </c>
      <c r="N9" s="10">
        <f>+'24-02-014-005 Ind. Proy'!Y31</f>
        <v>0</v>
      </c>
      <c r="O9" s="10">
        <f>+'24-02-014-005 Ind. Proy'!Z31</f>
        <v>0</v>
      </c>
      <c r="P9" s="10">
        <f>+'24-02-014-005 Ind. Proy'!AA31</f>
        <v>0</v>
      </c>
      <c r="Q9" s="10">
        <f>+'24-02-014-005 Ind. Proy'!AB31</f>
        <v>0</v>
      </c>
      <c r="R9" s="10">
        <f>+'24-02-014-005 Ind. Proy'!AC31</f>
        <v>0</v>
      </c>
      <c r="S9" s="10">
        <f>+'24-02-014-005 Ind. Proy'!AD31</f>
        <v>0</v>
      </c>
      <c r="T9" s="10">
        <f>+'24-02-014-005 Ind. Proy'!AE31</f>
        <v>0</v>
      </c>
      <c r="U9" s="10">
        <f>+'24-02-014-005 Ind. Proy'!AF31</f>
        <v>0</v>
      </c>
      <c r="V9" s="10">
        <f>+'24-02-014-005 Ind. Proy'!AG31</f>
        <v>0</v>
      </c>
      <c r="W9" s="10">
        <f>+'24-02-014-005 Ind. Proy'!AH31</f>
        <v>0</v>
      </c>
      <c r="X9" s="49">
        <f>+'24-02-014-005 Ind. Proy'!AI31</f>
        <v>0</v>
      </c>
      <c r="Y9" s="49">
        <f>+'24-02-014-005 Ind. Proy'!AJ31</f>
        <v>0</v>
      </c>
    </row>
    <row r="10" spans="1:25" s="45" customFormat="1" ht="24.75" customHeight="1" x14ac:dyDescent="0.25">
      <c r="A10" s="48" t="s">
        <v>46</v>
      </c>
      <c r="B10" s="10">
        <f>+'24-02-014-005 Ind. Proy'!J43</f>
        <v>0</v>
      </c>
      <c r="C10" s="10">
        <f>+'24-02-014-005 Ind. Proy'!K43</f>
        <v>0</v>
      </c>
      <c r="D10" s="10">
        <f>+'24-02-014-005 Ind. Proy'!M43</f>
        <v>0</v>
      </c>
      <c r="E10" s="10">
        <f>+'24-02-014-005 Ind. Proy'!N43</f>
        <v>0</v>
      </c>
      <c r="F10" s="10">
        <f>+'24-02-014-005 Ind. Proy'!O43</f>
        <v>0</v>
      </c>
      <c r="G10" s="10">
        <f>+'24-02-014-005 Ind. Proy'!R43</f>
        <v>0</v>
      </c>
      <c r="H10" s="10">
        <f>+'24-02-014-005 Ind. Proy'!S43</f>
        <v>0</v>
      </c>
      <c r="I10" s="10">
        <f>+'24-02-014-005 Ind. Proy'!T43</f>
        <v>0</v>
      </c>
      <c r="J10" s="10">
        <f>+'24-02-014-005 Ind. Proy'!U43</f>
        <v>0</v>
      </c>
      <c r="K10" s="10">
        <f>+'24-02-014-005 Ind. Proy'!V43</f>
        <v>0</v>
      </c>
      <c r="L10" s="10">
        <f>+'24-02-014-005 Ind. Proy'!W43</f>
        <v>0</v>
      </c>
      <c r="M10" s="10">
        <f>+'24-02-014-005 Ind. Proy'!X43</f>
        <v>0</v>
      </c>
      <c r="N10" s="10">
        <f>+'24-02-014-005 Ind. Proy'!Y43</f>
        <v>0</v>
      </c>
      <c r="O10" s="10">
        <f>+'24-02-014-005 Ind. Proy'!Z43</f>
        <v>0</v>
      </c>
      <c r="P10" s="10">
        <f>+'24-02-014-005 Ind. Proy'!AA43</f>
        <v>0</v>
      </c>
      <c r="Q10" s="10">
        <f>+'24-02-014-005 Ind. Proy'!AB43</f>
        <v>0</v>
      </c>
      <c r="R10" s="10">
        <f>+'24-02-014-005 Ind. Proy'!AC43</f>
        <v>0</v>
      </c>
      <c r="S10" s="10">
        <f>+'24-02-014-005 Ind. Proy'!AD43</f>
        <v>0</v>
      </c>
      <c r="T10" s="10">
        <f>+'24-02-014-005 Ind. Proy'!AE43</f>
        <v>0</v>
      </c>
      <c r="U10" s="10">
        <f>+'24-02-014-005 Ind. Proy'!AF43</f>
        <v>0</v>
      </c>
      <c r="V10" s="10">
        <f>+'24-02-014-005 Ind. Proy'!AG43</f>
        <v>0</v>
      </c>
      <c r="W10" s="10">
        <f>+'24-02-014-005 Ind. Proy'!AH43</f>
        <v>0</v>
      </c>
      <c r="X10" s="49">
        <f>+'24-02-014-005 Ind. Proy'!AI43</f>
        <v>0</v>
      </c>
      <c r="Y10" s="49">
        <f>+'24-02-014-005 Ind. Proy'!AJ43</f>
        <v>0</v>
      </c>
    </row>
    <row r="11" spans="1:25" s="45" customFormat="1" ht="24.75" customHeight="1" x14ac:dyDescent="0.25">
      <c r="A11" s="48" t="s">
        <v>48</v>
      </c>
      <c r="B11" s="10">
        <f>+'24-02-014-005 Ind. Proy'!J55</f>
        <v>0</v>
      </c>
      <c r="C11" s="10">
        <f>+'24-02-014-005 Ind. Proy'!K55</f>
        <v>0</v>
      </c>
      <c r="D11" s="10">
        <f>+'24-02-014-005 Ind. Proy'!M55</f>
        <v>0</v>
      </c>
      <c r="E11" s="10">
        <f>+'24-02-014-005 Ind. Proy'!N55</f>
        <v>0</v>
      </c>
      <c r="F11" s="10">
        <f>+'24-02-014-005 Ind. Proy'!O55</f>
        <v>0</v>
      </c>
      <c r="G11" s="10">
        <f>+'24-02-014-005 Ind. Proy'!R55</f>
        <v>0</v>
      </c>
      <c r="H11" s="10">
        <f>+'24-02-014-005 Ind. Proy'!S55</f>
        <v>0</v>
      </c>
      <c r="I11" s="10">
        <f>+'24-02-014-005 Ind. Proy'!T55</f>
        <v>0</v>
      </c>
      <c r="J11" s="10">
        <f>+'24-02-014-005 Ind. Proy'!U55</f>
        <v>0</v>
      </c>
      <c r="K11" s="10">
        <f>+'24-02-014-005 Ind. Proy'!V55</f>
        <v>0</v>
      </c>
      <c r="L11" s="10">
        <f>+'24-02-014-005 Ind. Proy'!W55</f>
        <v>0</v>
      </c>
      <c r="M11" s="10">
        <f>+'24-02-014-005 Ind. Proy'!X55</f>
        <v>0</v>
      </c>
      <c r="N11" s="10">
        <f>+'24-02-014-005 Ind. Proy'!Y55</f>
        <v>0</v>
      </c>
      <c r="O11" s="10">
        <f>+'24-02-014-005 Ind. Proy'!Z55</f>
        <v>0</v>
      </c>
      <c r="P11" s="10">
        <f>+'24-02-014-005 Ind. Proy'!AA55</f>
        <v>0</v>
      </c>
      <c r="Q11" s="10">
        <f>+'24-02-014-005 Ind. Proy'!AB55</f>
        <v>0</v>
      </c>
      <c r="R11" s="10">
        <f>+'24-02-014-005 Ind. Proy'!AC55</f>
        <v>0</v>
      </c>
      <c r="S11" s="10">
        <f>+'24-02-014-005 Ind. Proy'!AD55</f>
        <v>0</v>
      </c>
      <c r="T11" s="10">
        <f>+'24-02-014-005 Ind. Proy'!AE55</f>
        <v>0</v>
      </c>
      <c r="U11" s="10">
        <f>+'24-02-014-005 Ind. Proy'!AF55</f>
        <v>0</v>
      </c>
      <c r="V11" s="10">
        <f>+'24-02-014-005 Ind. Proy'!AG55</f>
        <v>0</v>
      </c>
      <c r="W11" s="10">
        <f>+'24-02-014-005 Ind. Proy'!AH55</f>
        <v>0</v>
      </c>
      <c r="X11" s="49">
        <f>+'24-02-014-005 Ind. Proy'!AI55</f>
        <v>0</v>
      </c>
      <c r="Y11" s="49">
        <f>+'24-02-014-005 Ind. Proy'!AJ55</f>
        <v>0</v>
      </c>
    </row>
    <row r="12" spans="1:25" s="45" customFormat="1" ht="24.75" customHeight="1" x14ac:dyDescent="0.25">
      <c r="A12" s="48" t="s">
        <v>50</v>
      </c>
      <c r="B12" s="10">
        <f>+'24-02-014-005 Ind. Proy'!J67</f>
        <v>0</v>
      </c>
      <c r="C12" s="10">
        <f>+'24-02-014-005 Ind. Proy'!K67</f>
        <v>0</v>
      </c>
      <c r="D12" s="10">
        <f>+'24-02-014-005 Ind. Proy'!M67</f>
        <v>0</v>
      </c>
      <c r="E12" s="10">
        <f>+'24-02-014-005 Ind. Proy'!N67</f>
        <v>0</v>
      </c>
      <c r="F12" s="10">
        <f>+'24-02-014-005 Ind. Proy'!O67</f>
        <v>0</v>
      </c>
      <c r="G12" s="10">
        <f>+'24-02-014-005 Ind. Proy'!R67</f>
        <v>0</v>
      </c>
      <c r="H12" s="10">
        <f>+'24-02-014-005 Ind. Proy'!S67</f>
        <v>0</v>
      </c>
      <c r="I12" s="10">
        <f>+'24-02-014-005 Ind. Proy'!T67</f>
        <v>0</v>
      </c>
      <c r="J12" s="10">
        <f>+'24-02-014-005 Ind. Proy'!U67</f>
        <v>0</v>
      </c>
      <c r="K12" s="10">
        <f>+'24-02-014-005 Ind. Proy'!V67</f>
        <v>0</v>
      </c>
      <c r="L12" s="10">
        <f>+'24-02-014-005 Ind. Proy'!W67</f>
        <v>0</v>
      </c>
      <c r="M12" s="10">
        <f>+'24-02-014-005 Ind. Proy'!X67</f>
        <v>0</v>
      </c>
      <c r="N12" s="10">
        <f>+'24-02-014-005 Ind. Proy'!Y67</f>
        <v>0</v>
      </c>
      <c r="O12" s="10">
        <f>+'24-02-014-005 Ind. Proy'!Z67</f>
        <v>0</v>
      </c>
      <c r="P12" s="10">
        <f>+'24-02-014-005 Ind. Proy'!AA67</f>
        <v>0</v>
      </c>
      <c r="Q12" s="10">
        <f>+'24-02-014-005 Ind. Proy'!AB67</f>
        <v>0</v>
      </c>
      <c r="R12" s="10">
        <f>+'24-02-014-005 Ind. Proy'!AC67</f>
        <v>0</v>
      </c>
      <c r="S12" s="10">
        <f>+'24-02-014-005 Ind. Proy'!AD67</f>
        <v>0</v>
      </c>
      <c r="T12" s="10">
        <f>+'24-02-014-005 Ind. Proy'!AE67</f>
        <v>0</v>
      </c>
      <c r="U12" s="10">
        <f>+'24-02-014-005 Ind. Proy'!AF67</f>
        <v>0</v>
      </c>
      <c r="V12" s="10">
        <f>+'24-02-014-005 Ind. Proy'!AG67</f>
        <v>0</v>
      </c>
      <c r="W12" s="10">
        <f>+'24-02-014-005 Ind. Proy'!AH67</f>
        <v>0</v>
      </c>
      <c r="X12" s="49">
        <f>+'24-02-014-005 Ind. Proy'!AI67</f>
        <v>0</v>
      </c>
      <c r="Y12" s="49">
        <f>+'24-02-014-005 Ind. Proy'!AJ67</f>
        <v>0</v>
      </c>
    </row>
    <row r="13" spans="1:25" s="45" customFormat="1" ht="24.75" customHeight="1" x14ac:dyDescent="0.25">
      <c r="A13" s="48" t="s">
        <v>52</v>
      </c>
      <c r="B13" s="10">
        <f>+'24-02-014-005 Ind. Proy'!J79</f>
        <v>0</v>
      </c>
      <c r="C13" s="10">
        <f>+'24-02-014-005 Ind. Proy'!K79</f>
        <v>0</v>
      </c>
      <c r="D13" s="10">
        <f>+'24-02-014-005 Ind. Proy'!M79</f>
        <v>0</v>
      </c>
      <c r="E13" s="10">
        <f>+'24-02-014-005 Ind. Proy'!N79</f>
        <v>0</v>
      </c>
      <c r="F13" s="10">
        <f>+'24-02-014-005 Ind. Proy'!O79</f>
        <v>0</v>
      </c>
      <c r="G13" s="10">
        <f>+'24-02-014-005 Ind. Proy'!R79</f>
        <v>0</v>
      </c>
      <c r="H13" s="10">
        <f>+'24-02-014-005 Ind. Proy'!S79</f>
        <v>0</v>
      </c>
      <c r="I13" s="10">
        <f>+'24-02-014-005 Ind. Proy'!T79</f>
        <v>0</v>
      </c>
      <c r="J13" s="10">
        <f>+'24-02-014-005 Ind. Proy'!U79</f>
        <v>0</v>
      </c>
      <c r="K13" s="10">
        <f>+'24-02-014-005 Ind. Proy'!V79</f>
        <v>0</v>
      </c>
      <c r="L13" s="10">
        <f>+'24-02-014-005 Ind. Proy'!W79</f>
        <v>0</v>
      </c>
      <c r="M13" s="10">
        <f>+'24-02-014-005 Ind. Proy'!X79</f>
        <v>0</v>
      </c>
      <c r="N13" s="10">
        <f>+'24-02-014-005 Ind. Proy'!Y79</f>
        <v>0</v>
      </c>
      <c r="O13" s="10">
        <f>+'24-02-014-005 Ind. Proy'!Z79</f>
        <v>0</v>
      </c>
      <c r="P13" s="10">
        <f>+'24-02-014-005 Ind. Proy'!AA79</f>
        <v>0</v>
      </c>
      <c r="Q13" s="10">
        <f>+'24-02-014-005 Ind. Proy'!AB79</f>
        <v>0</v>
      </c>
      <c r="R13" s="10">
        <f>+'24-02-014-005 Ind. Proy'!AC79</f>
        <v>0</v>
      </c>
      <c r="S13" s="10">
        <f>+'24-02-014-005 Ind. Proy'!AD79</f>
        <v>0</v>
      </c>
      <c r="T13" s="10">
        <f>+'24-02-014-005 Ind. Proy'!AE79</f>
        <v>0</v>
      </c>
      <c r="U13" s="10">
        <f>+'24-02-014-005 Ind. Proy'!AF79</f>
        <v>0</v>
      </c>
      <c r="V13" s="10">
        <f>+'24-02-014-005 Ind. Proy'!AG79</f>
        <v>0</v>
      </c>
      <c r="W13" s="10">
        <f>+'24-02-014-005 Ind. Proy'!AH79</f>
        <v>0</v>
      </c>
      <c r="X13" s="49">
        <f>+'24-02-014-005 Ind. Proy'!AI79</f>
        <v>0</v>
      </c>
      <c r="Y13" s="49">
        <f>+'24-02-014-005 Ind. Proy'!AJ79</f>
        <v>0</v>
      </c>
    </row>
    <row r="14" spans="1:25" s="45" customFormat="1" ht="24.75" customHeight="1" x14ac:dyDescent="0.25">
      <c r="A14" s="48" t="s">
        <v>54</v>
      </c>
      <c r="B14" s="10">
        <f>+'24-02-014-005 Ind. Proy'!J91</f>
        <v>0</v>
      </c>
      <c r="C14" s="10">
        <f>+'24-02-014-005 Ind. Proy'!K91</f>
        <v>0</v>
      </c>
      <c r="D14" s="10">
        <f>+'24-02-014-005 Ind. Proy'!M91</f>
        <v>0</v>
      </c>
      <c r="E14" s="10">
        <f>+'24-02-014-005 Ind. Proy'!N91</f>
        <v>0</v>
      </c>
      <c r="F14" s="10">
        <f>+'24-02-014-005 Ind. Proy'!O91</f>
        <v>0</v>
      </c>
      <c r="G14" s="10">
        <f>+'24-02-014-005 Ind. Proy'!R91</f>
        <v>0</v>
      </c>
      <c r="H14" s="10">
        <f>+'24-02-014-005 Ind. Proy'!S91</f>
        <v>0</v>
      </c>
      <c r="I14" s="10">
        <f>+'24-02-014-005 Ind. Proy'!T91</f>
        <v>0</v>
      </c>
      <c r="J14" s="10">
        <f>+'24-02-014-005 Ind. Proy'!U91</f>
        <v>0</v>
      </c>
      <c r="K14" s="10">
        <f>+'24-02-014-005 Ind. Proy'!V91</f>
        <v>0</v>
      </c>
      <c r="L14" s="10">
        <f>+'24-02-014-005 Ind. Proy'!W91</f>
        <v>0</v>
      </c>
      <c r="M14" s="10">
        <f>+'24-02-014-005 Ind. Proy'!X91</f>
        <v>0</v>
      </c>
      <c r="N14" s="10">
        <f>+'24-02-014-005 Ind. Proy'!Y91</f>
        <v>0</v>
      </c>
      <c r="O14" s="10">
        <f>+'24-02-014-005 Ind. Proy'!Z91</f>
        <v>0</v>
      </c>
      <c r="P14" s="10">
        <f>+'24-02-014-005 Ind. Proy'!AA91</f>
        <v>0</v>
      </c>
      <c r="Q14" s="10">
        <f>+'24-02-014-005 Ind. Proy'!AB91</f>
        <v>0</v>
      </c>
      <c r="R14" s="10">
        <f>+'24-02-014-005 Ind. Proy'!AC91</f>
        <v>0</v>
      </c>
      <c r="S14" s="10">
        <f>+'24-02-014-005 Ind. Proy'!AD91</f>
        <v>0</v>
      </c>
      <c r="T14" s="10">
        <f>+'24-02-014-005 Ind. Proy'!AE91</f>
        <v>0</v>
      </c>
      <c r="U14" s="10">
        <f>+'24-02-014-005 Ind. Proy'!AF91</f>
        <v>0</v>
      </c>
      <c r="V14" s="10">
        <f>+'24-02-014-005 Ind. Proy'!AG91</f>
        <v>0</v>
      </c>
      <c r="W14" s="10">
        <f>+'24-02-014-005 Ind. Proy'!AH91</f>
        <v>0</v>
      </c>
      <c r="X14" s="49">
        <f>+'24-02-014-005 Ind. Proy'!AI91</f>
        <v>0</v>
      </c>
      <c r="Y14" s="49">
        <f>+'24-02-014-005 Ind. Proy'!AJ91</f>
        <v>0</v>
      </c>
    </row>
    <row r="15" spans="1:25" s="45" customFormat="1" ht="24.75" customHeight="1" x14ac:dyDescent="0.25">
      <c r="A15" s="48" t="s">
        <v>56</v>
      </c>
      <c r="B15" s="10">
        <f>+'24-02-014-005 Ind. Proy'!J103</f>
        <v>0</v>
      </c>
      <c r="C15" s="10">
        <f>+'24-02-014-005 Ind. Proy'!K103</f>
        <v>0</v>
      </c>
      <c r="D15" s="10">
        <f>+'24-02-014-005 Ind. Proy'!M103</f>
        <v>0</v>
      </c>
      <c r="E15" s="10">
        <f>+'24-02-014-005 Ind. Proy'!N103</f>
        <v>0</v>
      </c>
      <c r="F15" s="10">
        <f>+'24-02-014-005 Ind. Proy'!O103</f>
        <v>0</v>
      </c>
      <c r="G15" s="10">
        <f>+'24-02-014-005 Ind. Proy'!R103</f>
        <v>0</v>
      </c>
      <c r="H15" s="10">
        <f>+'24-02-014-005 Ind. Proy'!S103</f>
        <v>0</v>
      </c>
      <c r="I15" s="10">
        <f>+'24-02-014-005 Ind. Proy'!T103</f>
        <v>0</v>
      </c>
      <c r="J15" s="10">
        <f>+'24-02-014-005 Ind. Proy'!U103</f>
        <v>0</v>
      </c>
      <c r="K15" s="10">
        <f>+'24-02-014-005 Ind. Proy'!V103</f>
        <v>0</v>
      </c>
      <c r="L15" s="10">
        <f>+'24-02-014-005 Ind. Proy'!W103</f>
        <v>0</v>
      </c>
      <c r="M15" s="10">
        <f>+'24-02-014-005 Ind. Proy'!X103</f>
        <v>0</v>
      </c>
      <c r="N15" s="10">
        <f>+'24-02-014-005 Ind. Proy'!Y103</f>
        <v>0</v>
      </c>
      <c r="O15" s="10">
        <f>+'24-02-014-005 Ind. Proy'!Z103</f>
        <v>0</v>
      </c>
      <c r="P15" s="10">
        <f>+'24-02-014-005 Ind. Proy'!AA103</f>
        <v>0</v>
      </c>
      <c r="Q15" s="10">
        <f>+'24-02-014-005 Ind. Proy'!AB103</f>
        <v>0</v>
      </c>
      <c r="R15" s="10">
        <f>+'24-02-014-005 Ind. Proy'!AC103</f>
        <v>0</v>
      </c>
      <c r="S15" s="10">
        <f>+'24-02-014-005 Ind. Proy'!AD103</f>
        <v>0</v>
      </c>
      <c r="T15" s="10">
        <f>+'24-02-014-005 Ind. Proy'!AE103</f>
        <v>0</v>
      </c>
      <c r="U15" s="10">
        <f>+'24-02-014-005 Ind. Proy'!AF103</f>
        <v>0</v>
      </c>
      <c r="V15" s="10">
        <f>+'24-02-014-005 Ind. Proy'!AG103</f>
        <v>0</v>
      </c>
      <c r="W15" s="10">
        <f>+'24-02-014-005 Ind. Proy'!AH103</f>
        <v>0</v>
      </c>
      <c r="X15" s="49">
        <f>+'24-02-014-005 Ind. Proy'!AI103</f>
        <v>0</v>
      </c>
      <c r="Y15" s="49">
        <f>+'24-02-014-005 Ind. Proy'!AJ103</f>
        <v>0</v>
      </c>
    </row>
    <row r="16" spans="1:25" s="45" customFormat="1" ht="24.75" customHeight="1" x14ac:dyDescent="0.25">
      <c r="A16" s="48" t="s">
        <v>58</v>
      </c>
      <c r="B16" s="10">
        <f>+'24-02-014-005 Ind. Proy'!J115</f>
        <v>0</v>
      </c>
      <c r="C16" s="10">
        <f>+'24-02-014-005 Ind. Proy'!K115</f>
        <v>0</v>
      </c>
      <c r="D16" s="10">
        <f>+'24-02-014-005 Ind. Proy'!M115</f>
        <v>0</v>
      </c>
      <c r="E16" s="10">
        <f>+'24-02-014-005 Ind. Proy'!N115</f>
        <v>0</v>
      </c>
      <c r="F16" s="10">
        <f>+'24-02-014-005 Ind. Proy'!O115</f>
        <v>0</v>
      </c>
      <c r="G16" s="10">
        <f>+'24-02-014-005 Ind. Proy'!R115</f>
        <v>0</v>
      </c>
      <c r="H16" s="10">
        <f>+'24-02-014-005 Ind. Proy'!S115</f>
        <v>0</v>
      </c>
      <c r="I16" s="10">
        <f>+'24-02-014-005 Ind. Proy'!T115</f>
        <v>0</v>
      </c>
      <c r="J16" s="10">
        <f>+'24-02-014-005 Ind. Proy'!U115</f>
        <v>0</v>
      </c>
      <c r="K16" s="10">
        <f>+'24-02-014-005 Ind. Proy'!V115</f>
        <v>0</v>
      </c>
      <c r="L16" s="10">
        <f>+'24-02-014-005 Ind. Proy'!W115</f>
        <v>0</v>
      </c>
      <c r="M16" s="10">
        <f>+'24-02-014-005 Ind. Proy'!X115</f>
        <v>0</v>
      </c>
      <c r="N16" s="10">
        <f>+'24-02-014-005 Ind. Proy'!Y115</f>
        <v>0</v>
      </c>
      <c r="O16" s="10">
        <f>+'24-02-014-005 Ind. Proy'!Z115</f>
        <v>0</v>
      </c>
      <c r="P16" s="10">
        <f>+'24-02-014-005 Ind. Proy'!AA115</f>
        <v>0</v>
      </c>
      <c r="Q16" s="10">
        <f>+'24-02-014-005 Ind. Proy'!AB115</f>
        <v>0</v>
      </c>
      <c r="R16" s="10">
        <f>+'24-02-014-005 Ind. Proy'!AC115</f>
        <v>0</v>
      </c>
      <c r="S16" s="10">
        <f>+'24-02-014-005 Ind. Proy'!AD115</f>
        <v>0</v>
      </c>
      <c r="T16" s="10">
        <f>+'24-02-014-005 Ind. Proy'!AE115</f>
        <v>0</v>
      </c>
      <c r="U16" s="10">
        <f>+'24-02-014-005 Ind. Proy'!AF115</f>
        <v>0</v>
      </c>
      <c r="V16" s="10">
        <f>+'24-02-014-005 Ind. Proy'!AG115</f>
        <v>0</v>
      </c>
      <c r="W16" s="10">
        <f>+'24-02-014-005 Ind. Proy'!AH115</f>
        <v>0</v>
      </c>
      <c r="X16" s="49">
        <f>+'24-02-014-005 Ind. Proy'!AI115</f>
        <v>0</v>
      </c>
      <c r="Y16" s="49">
        <f>+'24-02-014-005 Ind. Proy'!AJ115</f>
        <v>0</v>
      </c>
    </row>
    <row r="17" spans="1:25" s="45" customFormat="1" ht="24.75" customHeight="1" x14ac:dyDescent="0.25">
      <c r="A17" s="48" t="s">
        <v>60</v>
      </c>
      <c r="B17" s="10">
        <f>+'24-02-014-005 Ind. Proy'!J127</f>
        <v>0</v>
      </c>
      <c r="C17" s="10">
        <f>+'24-02-014-005 Ind. Proy'!K127</f>
        <v>0</v>
      </c>
      <c r="D17" s="10">
        <f>+'24-02-014-005 Ind. Proy'!M127</f>
        <v>0</v>
      </c>
      <c r="E17" s="10">
        <f>+'24-02-014-005 Ind. Proy'!N127</f>
        <v>0</v>
      </c>
      <c r="F17" s="10">
        <f>+'24-02-014-005 Ind. Proy'!O127</f>
        <v>0</v>
      </c>
      <c r="G17" s="10">
        <f>+'24-02-014-005 Ind. Proy'!R127</f>
        <v>0</v>
      </c>
      <c r="H17" s="10">
        <f>+'24-02-014-005 Ind. Proy'!S127</f>
        <v>0</v>
      </c>
      <c r="I17" s="10">
        <f>+'24-02-014-005 Ind. Proy'!T127</f>
        <v>0</v>
      </c>
      <c r="J17" s="10">
        <f>+'24-02-014-005 Ind. Proy'!U127</f>
        <v>0</v>
      </c>
      <c r="K17" s="10">
        <f>+'24-02-014-005 Ind. Proy'!V127</f>
        <v>0</v>
      </c>
      <c r="L17" s="10">
        <f>+'24-02-014-005 Ind. Proy'!W127</f>
        <v>0</v>
      </c>
      <c r="M17" s="10">
        <f>+'24-02-014-005 Ind. Proy'!X127</f>
        <v>0</v>
      </c>
      <c r="N17" s="10">
        <f>+'24-02-014-005 Ind. Proy'!Y127</f>
        <v>0</v>
      </c>
      <c r="O17" s="10">
        <f>+'24-02-014-005 Ind. Proy'!Z127</f>
        <v>0</v>
      </c>
      <c r="P17" s="10">
        <f>+'24-02-014-005 Ind. Proy'!AA127</f>
        <v>0</v>
      </c>
      <c r="Q17" s="10">
        <f>+'24-02-014-005 Ind. Proy'!AB127</f>
        <v>0</v>
      </c>
      <c r="R17" s="10">
        <f>+'24-02-014-005 Ind. Proy'!AC127</f>
        <v>0</v>
      </c>
      <c r="S17" s="10">
        <f>+'24-02-014-005 Ind. Proy'!AD127</f>
        <v>0</v>
      </c>
      <c r="T17" s="10">
        <f>+'24-02-014-005 Ind. Proy'!AE127</f>
        <v>0</v>
      </c>
      <c r="U17" s="10">
        <f>+'24-02-014-005 Ind. Proy'!AF127</f>
        <v>0</v>
      </c>
      <c r="V17" s="10">
        <f>+'24-02-014-005 Ind. Proy'!AG127</f>
        <v>0</v>
      </c>
      <c r="W17" s="10">
        <f>+'24-02-014-005 Ind. Proy'!AH127</f>
        <v>0</v>
      </c>
      <c r="X17" s="49">
        <v>0</v>
      </c>
      <c r="Y17" s="49">
        <f>+'24-02-014-005 Ind. Proy'!AJ116</f>
        <v>0</v>
      </c>
    </row>
    <row r="18" spans="1:25" s="45" customFormat="1" ht="24.75" customHeight="1" x14ac:dyDescent="0.25">
      <c r="A18" s="48" t="s">
        <v>62</v>
      </c>
      <c r="B18" s="10">
        <f>+'24-02-014-005 Ind. Proy'!J139</f>
        <v>0</v>
      </c>
      <c r="C18" s="10">
        <f>+'24-02-014-005 Ind. Proy'!K139</f>
        <v>0</v>
      </c>
      <c r="D18" s="10">
        <f>+'24-02-014-005 Ind. Proy'!M139</f>
        <v>0</v>
      </c>
      <c r="E18" s="10">
        <f>+'24-02-014-005 Ind. Proy'!N139</f>
        <v>0</v>
      </c>
      <c r="F18" s="10">
        <f>+'24-02-014-005 Ind. Proy'!O139</f>
        <v>0</v>
      </c>
      <c r="G18" s="10">
        <f>+'24-02-014-005 Ind. Proy'!R139</f>
        <v>0</v>
      </c>
      <c r="H18" s="10">
        <f>+'24-02-014-005 Ind. Proy'!S139</f>
        <v>0</v>
      </c>
      <c r="I18" s="10">
        <f>+'24-02-014-005 Ind. Proy'!T139</f>
        <v>0</v>
      </c>
      <c r="J18" s="10">
        <f>+'24-02-014-005 Ind. Proy'!U139</f>
        <v>0</v>
      </c>
      <c r="K18" s="10">
        <f>+'24-02-014-005 Ind. Proy'!V139</f>
        <v>0</v>
      </c>
      <c r="L18" s="10">
        <f>+'24-02-014-005 Ind. Proy'!W139</f>
        <v>0</v>
      </c>
      <c r="M18" s="10">
        <f>+'24-02-014-005 Ind. Proy'!X139</f>
        <v>0</v>
      </c>
      <c r="N18" s="10">
        <f>+'24-02-014-005 Ind. Proy'!Y139</f>
        <v>0</v>
      </c>
      <c r="O18" s="10">
        <f>+'24-02-014-005 Ind. Proy'!Z139</f>
        <v>0</v>
      </c>
      <c r="P18" s="10">
        <f>+'24-02-014-005 Ind. Proy'!AA139</f>
        <v>0</v>
      </c>
      <c r="Q18" s="10">
        <f>+'24-02-014-005 Ind. Proy'!AB139</f>
        <v>0</v>
      </c>
      <c r="R18" s="10">
        <f>+'24-02-014-005 Ind. Proy'!AC139</f>
        <v>0</v>
      </c>
      <c r="S18" s="10">
        <f>+'24-02-014-005 Ind. Proy'!AD139</f>
        <v>0</v>
      </c>
      <c r="T18" s="10">
        <f>+'24-02-014-005 Ind. Proy'!AE139</f>
        <v>0</v>
      </c>
      <c r="U18" s="10">
        <f>+'24-02-014-005 Ind. Proy'!AF139</f>
        <v>0</v>
      </c>
      <c r="V18" s="10">
        <f>+'24-02-014-005 Ind. Proy'!AG139</f>
        <v>0</v>
      </c>
      <c r="W18" s="10">
        <f>+'24-02-014-005 Ind. Proy'!AH139</f>
        <v>0</v>
      </c>
      <c r="X18" s="49">
        <f>+'24-02-014-005 Ind. Proy'!AI139</f>
        <v>0</v>
      </c>
      <c r="Y18" s="49">
        <f>+'24-02-014-005 Ind. Proy'!AJ139</f>
        <v>0</v>
      </c>
    </row>
    <row r="19" spans="1:25" s="45" customFormat="1" ht="24.75" customHeight="1" x14ac:dyDescent="0.25">
      <c r="A19" s="48" t="s">
        <v>64</v>
      </c>
      <c r="B19" s="10">
        <f>+'24-02-014-005 Ind. Proy'!J151</f>
        <v>0</v>
      </c>
      <c r="C19" s="10">
        <f>+'24-02-014-005 Ind. Proy'!K151</f>
        <v>0</v>
      </c>
      <c r="D19" s="10">
        <f>+'24-02-014-005 Ind. Proy'!M151</f>
        <v>0</v>
      </c>
      <c r="E19" s="10">
        <f>+'24-02-014-005 Ind. Proy'!N151</f>
        <v>0</v>
      </c>
      <c r="F19" s="10">
        <f>+'24-02-014-005 Ind. Proy'!O151</f>
        <v>0</v>
      </c>
      <c r="G19" s="10">
        <f>+'24-02-014-005 Ind. Proy'!R151</f>
        <v>0</v>
      </c>
      <c r="H19" s="10">
        <f>+'24-02-014-005 Ind. Proy'!S151</f>
        <v>0</v>
      </c>
      <c r="I19" s="10">
        <f>+'24-02-014-005 Ind. Proy'!T151</f>
        <v>0</v>
      </c>
      <c r="J19" s="10">
        <f>+'24-02-014-005 Ind. Proy'!U151</f>
        <v>0</v>
      </c>
      <c r="K19" s="10">
        <f>+'24-02-014-005 Ind. Proy'!V151</f>
        <v>0</v>
      </c>
      <c r="L19" s="10">
        <f>+'24-02-014-005 Ind. Proy'!W151</f>
        <v>0</v>
      </c>
      <c r="M19" s="10">
        <f>+'24-02-014-005 Ind. Proy'!X151</f>
        <v>0</v>
      </c>
      <c r="N19" s="10">
        <f>+'24-02-014-005 Ind. Proy'!Y151</f>
        <v>0</v>
      </c>
      <c r="O19" s="10">
        <f>+'24-02-014-005 Ind. Proy'!Z151</f>
        <v>0</v>
      </c>
      <c r="P19" s="10">
        <f>+'24-02-014-005 Ind. Proy'!AA151</f>
        <v>0</v>
      </c>
      <c r="Q19" s="10">
        <f>+'24-02-014-005 Ind. Proy'!AB151</f>
        <v>0</v>
      </c>
      <c r="R19" s="10">
        <f>+'24-02-014-005 Ind. Proy'!AC151</f>
        <v>0</v>
      </c>
      <c r="S19" s="10">
        <f>+'24-02-014-005 Ind. Proy'!AD151</f>
        <v>0</v>
      </c>
      <c r="T19" s="10">
        <f>+'24-02-014-005 Ind. Proy'!AE151</f>
        <v>0</v>
      </c>
      <c r="U19" s="10">
        <f>+'24-02-014-005 Ind. Proy'!AF151</f>
        <v>0</v>
      </c>
      <c r="V19" s="10">
        <f>+'24-02-014-005 Ind. Proy'!AG151</f>
        <v>0</v>
      </c>
      <c r="W19" s="10">
        <f>+'24-02-014-005 Ind. Proy'!AH151</f>
        <v>0</v>
      </c>
      <c r="X19" s="49">
        <f>+'24-02-014-005 Ind. Proy'!AI151</f>
        <v>0</v>
      </c>
      <c r="Y19" s="49">
        <f>+'24-02-014-005 Ind. Proy'!AJ151</f>
        <v>0</v>
      </c>
    </row>
    <row r="20" spans="1:25" s="45" customFormat="1" ht="24.75" customHeight="1" x14ac:dyDescent="0.25">
      <c r="A20" s="50" t="s">
        <v>66</v>
      </c>
      <c r="B20" s="10">
        <f>+'24-02-014-005 Ind. Proy'!J163</f>
        <v>0</v>
      </c>
      <c r="C20" s="10">
        <f>+'24-02-014-005 Ind. Proy'!K163</f>
        <v>0</v>
      </c>
      <c r="D20" s="10">
        <f>+'24-02-014-005 Ind. Proy'!M163</f>
        <v>0</v>
      </c>
      <c r="E20" s="10">
        <f>+'24-02-014-005 Ind. Proy'!N163</f>
        <v>0</v>
      </c>
      <c r="F20" s="10">
        <f>+'24-02-014-005 Ind. Proy'!O163</f>
        <v>0</v>
      </c>
      <c r="G20" s="10">
        <f>+'24-02-014-005 Ind. Proy'!R163</f>
        <v>0</v>
      </c>
      <c r="H20" s="10">
        <f>+'24-02-014-005 Ind. Proy'!S163</f>
        <v>0</v>
      </c>
      <c r="I20" s="10">
        <f>+'24-02-014-005 Ind. Proy'!T163</f>
        <v>0</v>
      </c>
      <c r="J20" s="10">
        <f>+'24-02-014-005 Ind. Proy'!U163</f>
        <v>0</v>
      </c>
      <c r="K20" s="10">
        <f>+'24-02-014-005 Ind. Proy'!V163</f>
        <v>0</v>
      </c>
      <c r="L20" s="10">
        <f>+'24-02-014-005 Ind. Proy'!W163</f>
        <v>0</v>
      </c>
      <c r="M20" s="10">
        <f>+'24-02-014-005 Ind. Proy'!X163</f>
        <v>0</v>
      </c>
      <c r="N20" s="10">
        <f>+'24-02-014-005 Ind. Proy'!Y163</f>
        <v>0</v>
      </c>
      <c r="O20" s="10">
        <f>+'24-02-014-005 Ind. Proy'!Z163</f>
        <v>0</v>
      </c>
      <c r="P20" s="10">
        <f>+'24-02-014-005 Ind. Proy'!AA163</f>
        <v>0</v>
      </c>
      <c r="Q20" s="10">
        <f>+'24-02-014-005 Ind. Proy'!AB163</f>
        <v>0</v>
      </c>
      <c r="R20" s="10">
        <f>+'24-02-014-005 Ind. Proy'!AC163</f>
        <v>0</v>
      </c>
      <c r="S20" s="10">
        <f>+'24-02-014-005 Ind. Proy'!AD163</f>
        <v>0</v>
      </c>
      <c r="T20" s="10">
        <f>+'24-02-014-005 Ind. Proy'!AE163</f>
        <v>0</v>
      </c>
      <c r="U20" s="10">
        <f>+'24-02-014-005 Ind. Proy'!AF163</f>
        <v>0</v>
      </c>
      <c r="V20" s="10">
        <f>+'24-02-014-005 Ind. Proy'!AG163</f>
        <v>0</v>
      </c>
      <c r="W20" s="10">
        <f>+'24-02-014-005 Ind. Proy'!AH163</f>
        <v>0</v>
      </c>
      <c r="X20" s="49">
        <f>+'24-02-014-005 Ind. Proy'!AI163</f>
        <v>0</v>
      </c>
      <c r="Y20" s="49">
        <f>+'24-02-014-005 Ind. Proy'!AJ163</f>
        <v>0</v>
      </c>
    </row>
    <row r="21" spans="1:25" s="45" customFormat="1" ht="24.75" customHeight="1" x14ac:dyDescent="0.25">
      <c r="A21" s="50" t="s">
        <v>68</v>
      </c>
      <c r="B21" s="10">
        <f>+'24-02-014-005 Ind. Proy'!J175</f>
        <v>0</v>
      </c>
      <c r="C21" s="10">
        <f>+'24-02-014-005 Ind. Proy'!K175</f>
        <v>0</v>
      </c>
      <c r="D21" s="10">
        <f>+'24-02-014-005 Ind. Proy'!M175</f>
        <v>0</v>
      </c>
      <c r="E21" s="10">
        <f>+'24-02-014-005 Ind. Proy'!N175</f>
        <v>0</v>
      </c>
      <c r="F21" s="10">
        <f>+'24-02-014-005 Ind. Proy'!O175</f>
        <v>0</v>
      </c>
      <c r="G21" s="10">
        <f>+'24-02-014-005 Ind. Proy'!R175</f>
        <v>0</v>
      </c>
      <c r="H21" s="10">
        <f>+'24-02-014-005 Ind. Proy'!S175</f>
        <v>0</v>
      </c>
      <c r="I21" s="10">
        <f>+'24-02-014-005 Ind. Proy'!T175</f>
        <v>0</v>
      </c>
      <c r="J21" s="10">
        <f>+'24-02-014-005 Ind. Proy'!U175</f>
        <v>0</v>
      </c>
      <c r="K21" s="10">
        <f>+'24-02-014-005 Ind. Proy'!V175</f>
        <v>0</v>
      </c>
      <c r="L21" s="10">
        <f>+'24-02-014-005 Ind. Proy'!W175</f>
        <v>0</v>
      </c>
      <c r="M21" s="10">
        <f>+'24-02-014-005 Ind. Proy'!X175</f>
        <v>0</v>
      </c>
      <c r="N21" s="10">
        <f>+'24-02-014-005 Ind. Proy'!Y175</f>
        <v>0</v>
      </c>
      <c r="O21" s="10">
        <f>+'24-02-014-005 Ind. Proy'!Z175</f>
        <v>0</v>
      </c>
      <c r="P21" s="10">
        <f>+'24-02-014-005 Ind. Proy'!AA175</f>
        <v>0</v>
      </c>
      <c r="Q21" s="10">
        <f>+'24-02-014-005 Ind. Proy'!AB175</f>
        <v>0</v>
      </c>
      <c r="R21" s="10">
        <f>+'24-02-014-005 Ind. Proy'!AC175</f>
        <v>0</v>
      </c>
      <c r="S21" s="10">
        <f>+'24-02-014-005 Ind. Proy'!AD175</f>
        <v>0</v>
      </c>
      <c r="T21" s="10">
        <f>+'24-02-014-005 Ind. Proy'!AE175</f>
        <v>0</v>
      </c>
      <c r="U21" s="10">
        <f>+'24-02-014-005 Ind. Proy'!AF175</f>
        <v>0</v>
      </c>
      <c r="V21" s="10">
        <f>+'24-02-014-005 Ind. Proy'!AG175</f>
        <v>0</v>
      </c>
      <c r="W21" s="10">
        <f>+'24-02-014-005 Ind. Proy'!AH175</f>
        <v>0</v>
      </c>
      <c r="X21" s="49">
        <f>+'24-02-014-005 Ind. Proy'!AI175</f>
        <v>0</v>
      </c>
      <c r="Y21" s="49">
        <f>+'24-02-014-005 Ind. Proy'!AJ175</f>
        <v>0</v>
      </c>
    </row>
    <row r="22" spans="1:25" s="45" customFormat="1" ht="24.75" customHeight="1" x14ac:dyDescent="0.25">
      <c r="A22" s="50" t="s">
        <v>70</v>
      </c>
      <c r="B22" s="10">
        <f>+'24-02-014-005 Ind. Proy'!J187</f>
        <v>0</v>
      </c>
      <c r="C22" s="10">
        <f>+'24-02-014-005 Ind. Proy'!K187</f>
        <v>0</v>
      </c>
      <c r="D22" s="10">
        <f>+'24-02-014-005 Ind. Proy'!M187</f>
        <v>0</v>
      </c>
      <c r="E22" s="10">
        <f>+'24-02-014-005 Ind. Proy'!N187</f>
        <v>0</v>
      </c>
      <c r="F22" s="10">
        <f>+'24-02-014-005 Ind. Proy'!O187</f>
        <v>0</v>
      </c>
      <c r="G22" s="10">
        <f>+'24-02-014-005 Ind. Proy'!R187</f>
        <v>0</v>
      </c>
      <c r="H22" s="10">
        <f>+'24-02-014-005 Ind. Proy'!S187</f>
        <v>0</v>
      </c>
      <c r="I22" s="10">
        <f>+'24-02-014-005 Ind. Proy'!T187</f>
        <v>0</v>
      </c>
      <c r="J22" s="10">
        <f>+'24-02-014-005 Ind. Proy'!U187</f>
        <v>0</v>
      </c>
      <c r="K22" s="10">
        <f>+'24-02-014-005 Ind. Proy'!V187</f>
        <v>0</v>
      </c>
      <c r="L22" s="10">
        <f>+'24-02-014-005 Ind. Proy'!W187</f>
        <v>0</v>
      </c>
      <c r="M22" s="10">
        <f>+'24-02-014-005 Ind. Proy'!X187</f>
        <v>0</v>
      </c>
      <c r="N22" s="10">
        <f>+'24-02-014-005 Ind. Proy'!Y187</f>
        <v>0</v>
      </c>
      <c r="O22" s="10">
        <f>+'24-02-014-005 Ind. Proy'!Z187</f>
        <v>0</v>
      </c>
      <c r="P22" s="10">
        <f>+'24-02-014-005 Ind. Proy'!AA187</f>
        <v>0</v>
      </c>
      <c r="Q22" s="10">
        <f>+'24-02-014-005 Ind. Proy'!AB187</f>
        <v>0</v>
      </c>
      <c r="R22" s="10">
        <f>+'24-02-014-005 Ind. Proy'!AC187</f>
        <v>0</v>
      </c>
      <c r="S22" s="10">
        <f>+'24-02-014-005 Ind. Proy'!AD187</f>
        <v>0</v>
      </c>
      <c r="T22" s="10">
        <f>+'24-02-014-005 Ind. Proy'!AE187</f>
        <v>0</v>
      </c>
      <c r="U22" s="10">
        <f>+'24-02-014-005 Ind. Proy'!AF187</f>
        <v>0</v>
      </c>
      <c r="V22" s="10">
        <f>+'24-02-014-005 Ind. Proy'!AG187</f>
        <v>0</v>
      </c>
      <c r="W22" s="10">
        <f>+'24-02-014-005 Ind. Proy'!AH187</f>
        <v>0</v>
      </c>
      <c r="X22" s="49">
        <f>+'24-02-014-005 Ind. Proy'!AI187</f>
        <v>0</v>
      </c>
      <c r="Y22" s="49">
        <f>+'24-02-014-005 Ind. Proy'!AJ187</f>
        <v>0</v>
      </c>
    </row>
    <row r="23" spans="1:25" s="45" customFormat="1" ht="24.75" customHeight="1" x14ac:dyDescent="0.25">
      <c r="A23" s="51" t="s">
        <v>72</v>
      </c>
      <c r="B23" s="10">
        <f>+'24-02-014-005 Ind. Proy'!J190</f>
        <v>902070000</v>
      </c>
      <c r="C23" s="10">
        <f>+'24-02-014-005 Ind. Proy'!K190</f>
        <v>902070000</v>
      </c>
      <c r="D23" s="10">
        <f>+'24-02-014-005 Ind. Proy'!M190</f>
        <v>0</v>
      </c>
      <c r="E23" s="10">
        <f>+'24-02-014-005 Ind. Proy'!N190</f>
        <v>0</v>
      </c>
      <c r="F23" s="10">
        <f>+'24-02-014-005 Ind. Proy'!O190</f>
        <v>0</v>
      </c>
      <c r="G23" s="10">
        <f>+'24-02-014-005 Ind. Proy'!R190</f>
        <v>0</v>
      </c>
      <c r="H23" s="10">
        <f>+'24-02-014-005 Ind. Proy'!S190</f>
        <v>451035000</v>
      </c>
      <c r="I23" s="10">
        <f>+'24-02-014-005 Ind. Proy'!T190</f>
        <v>0</v>
      </c>
      <c r="J23" s="10">
        <f>+'24-02-014-005 Ind. Proy'!U190</f>
        <v>451035000</v>
      </c>
      <c r="K23" s="10">
        <f>+'24-02-014-005 Ind. Proy'!V190</f>
        <v>0</v>
      </c>
      <c r="L23" s="10">
        <f>+'24-02-014-005 Ind. Proy'!W190</f>
        <v>0</v>
      </c>
      <c r="M23" s="10">
        <f>+'24-02-014-005 Ind. Proy'!X190</f>
        <v>0</v>
      </c>
      <c r="N23" s="10">
        <f>+'24-02-014-005 Ind. Proy'!Y190</f>
        <v>0</v>
      </c>
      <c r="O23" s="10">
        <f>+'24-02-014-005 Ind. Proy'!Z190</f>
        <v>0</v>
      </c>
      <c r="P23" s="10">
        <f>+'24-02-014-005 Ind. Proy'!AA190</f>
        <v>0</v>
      </c>
      <c r="Q23" s="10">
        <f>+'24-02-014-005 Ind. Proy'!AB190</f>
        <v>0</v>
      </c>
      <c r="R23" s="10">
        <f>+'24-02-014-005 Ind. Proy'!AC190</f>
        <v>0</v>
      </c>
      <c r="S23" s="10">
        <f>+'24-02-014-005 Ind. Proy'!AD190</f>
        <v>0</v>
      </c>
      <c r="T23" s="10">
        <f>+'24-02-014-005 Ind. Proy'!AE190</f>
        <v>0</v>
      </c>
      <c r="U23" s="10">
        <f>+'24-02-014-005 Ind. Proy'!AF190</f>
        <v>0</v>
      </c>
      <c r="V23" s="10">
        <f>+'24-02-014-005 Ind. Proy'!AG190</f>
        <v>0</v>
      </c>
      <c r="W23" s="10">
        <f>+'24-02-014-005 Ind. Proy'!AH190</f>
        <v>451035000</v>
      </c>
      <c r="X23" s="49">
        <f>+'24-02-014-005 Ind. Proy'!AI190</f>
        <v>0.5</v>
      </c>
      <c r="Y23" s="49">
        <f>+'24-02-014-005 Ind. Proy'!AJ190</f>
        <v>1</v>
      </c>
    </row>
    <row r="24" spans="1:25" ht="36" customHeight="1" x14ac:dyDescent="0.25">
      <c r="A24" s="173" t="str">
        <f>"TOTAL ASIG."&amp;" "&amp;$A$5</f>
        <v>TOTAL ASIG. 24-02-014 "Programa Yo Trabajo Jóvenes"</v>
      </c>
      <c r="B24" s="174">
        <f t="shared" ref="B24:W24" si="0">SUM(B8:B23)</f>
        <v>902070000</v>
      </c>
      <c r="C24" s="174">
        <f t="shared" si="0"/>
        <v>902070000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451035000</v>
      </c>
      <c r="I24" s="174">
        <f t="shared" si="0"/>
        <v>0</v>
      </c>
      <c r="J24" s="174">
        <f t="shared" si="0"/>
        <v>451035000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451035000</v>
      </c>
      <c r="X24" s="175">
        <f>+'24-02-014-005 Ind. Proy'!AI191</f>
        <v>0.5</v>
      </c>
      <c r="Y24" s="175">
        <f>'24-02-014-005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5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B9" sqref="B1:B1048576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customWidth="1" outlineLevel="1"/>
    <col min="23" max="23" width="9.42578125" style="13" bestFit="1" customWidth="1" outlineLevel="1"/>
    <col min="24" max="24" width="10.425781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68" t="s">
        <v>106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2435833000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103" t="s">
        <v>184</v>
      </c>
      <c r="D189" s="55">
        <v>43570</v>
      </c>
      <c r="E189" s="15" t="s">
        <v>164</v>
      </c>
      <c r="F189" s="83" t="s">
        <v>108</v>
      </c>
      <c r="G189" s="63" t="s">
        <v>109</v>
      </c>
      <c r="H189" s="68"/>
      <c r="I189" s="2"/>
      <c r="J189" s="225"/>
      <c r="K189" s="58">
        <v>2435833000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>
        <v>1217916500</v>
      </c>
      <c r="X189" s="31"/>
      <c r="Y189" s="32">
        <f>SUM(V189:X189)</f>
        <v>1217916500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1217916500</v>
      </c>
      <c r="AI189" s="33">
        <f>IF(ISERROR(AH189/J188),0,AH189/J188)</f>
        <v>0.5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2435833000</v>
      </c>
      <c r="K190" s="162">
        <f>SUM(K189:K189)</f>
        <v>2435833000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0</v>
      </c>
      <c r="U190" s="162">
        <f t="shared" si="120"/>
        <v>0</v>
      </c>
      <c r="V190" s="162">
        <f t="shared" si="120"/>
        <v>0</v>
      </c>
      <c r="W190" s="162">
        <f t="shared" si="120"/>
        <v>1217916500</v>
      </c>
      <c r="X190" s="162">
        <f t="shared" si="120"/>
        <v>0</v>
      </c>
      <c r="Y190" s="162">
        <f t="shared" si="120"/>
        <v>1217916500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1217916500</v>
      </c>
      <c r="AI190" s="166">
        <f>IF(ISERROR(AH190/J190),0,AH190/J190)</f>
        <v>0.5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x14ac:dyDescent="0.25">
      <c r="A191" s="202" t="str">
        <f>"TOTAL ASIG."&amp;" "&amp;$A$5</f>
        <v>TOTAL ASIG. 24-02-015 "INTEGRA - Subsecretaría de Educación"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2435833000</v>
      </c>
      <c r="K191" s="167">
        <f>+K19+K31+K43+K55+K67+K79+K91+K103+K115+K127+K139+K151+K187+K163+K175+K190</f>
        <v>2435833000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9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0</v>
      </c>
      <c r="U191" s="167">
        <f t="shared" si="121"/>
        <v>0</v>
      </c>
      <c r="V191" s="167">
        <f t="shared" si="121"/>
        <v>0</v>
      </c>
      <c r="W191" s="167">
        <f t="shared" si="121"/>
        <v>1217916500</v>
      </c>
      <c r="X191" s="167">
        <f t="shared" si="121"/>
        <v>0</v>
      </c>
      <c r="Y191" s="167">
        <f t="shared" si="121"/>
        <v>1217916500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1217916500</v>
      </c>
      <c r="AI191" s="171">
        <f>IF(ISERROR(AH191/J191),0,AH191/J191)</f>
        <v>0.5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disablePrompts="1"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2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F18" sqref="F18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+'24-02-015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+'24-02-015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+'24-02-015 Ind. Proy'!A5:U5</f>
        <v>24-02-015 "INTEGRA - Subsecretaría de Educación"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+'24-02-015 Ind. Proy'!J19</f>
        <v>0</v>
      </c>
      <c r="C8" s="10">
        <f>+'24-02-015 Ind. Proy'!K19</f>
        <v>0</v>
      </c>
      <c r="D8" s="10">
        <f>+'24-02-015 Ind. Proy'!M19</f>
        <v>0</v>
      </c>
      <c r="E8" s="10">
        <f>+'24-02-015 Ind. Proy'!N19</f>
        <v>0</v>
      </c>
      <c r="F8" s="10">
        <f>+'24-02-015 Ind. Proy'!O19</f>
        <v>0</v>
      </c>
      <c r="G8" s="10">
        <f>+'24-02-015 Ind. Proy'!R19</f>
        <v>0</v>
      </c>
      <c r="H8" s="10">
        <f>+'24-02-015 Ind. Proy'!S19</f>
        <v>0</v>
      </c>
      <c r="I8" s="10">
        <f>+'24-02-015 Ind. Proy'!T19</f>
        <v>0</v>
      </c>
      <c r="J8" s="10">
        <f>+'24-02-015 Ind. Proy'!U19</f>
        <v>0</v>
      </c>
      <c r="K8" s="10">
        <f>+'24-02-015 Ind. Proy'!V19</f>
        <v>0</v>
      </c>
      <c r="L8" s="10">
        <f>+'24-02-015 Ind. Proy'!W19</f>
        <v>0</v>
      </c>
      <c r="M8" s="10">
        <f>+'24-02-015 Ind. Proy'!X19</f>
        <v>0</v>
      </c>
      <c r="N8" s="10">
        <f>+'24-02-015 Ind. Proy'!Y19</f>
        <v>0</v>
      </c>
      <c r="O8" s="10">
        <f>+'24-02-015 Ind. Proy'!Z19</f>
        <v>0</v>
      </c>
      <c r="P8" s="10">
        <f>+'24-02-015 Ind. Proy'!AA19</f>
        <v>0</v>
      </c>
      <c r="Q8" s="10">
        <f>+'24-02-015 Ind. Proy'!AB19</f>
        <v>0</v>
      </c>
      <c r="R8" s="10">
        <f>+'24-02-015 Ind. Proy'!AC19</f>
        <v>0</v>
      </c>
      <c r="S8" s="10">
        <f>+'24-02-015 Ind. Proy'!AD19</f>
        <v>0</v>
      </c>
      <c r="T8" s="10">
        <f>+'24-02-015 Ind. Proy'!AE19</f>
        <v>0</v>
      </c>
      <c r="U8" s="10">
        <f>+'24-02-015 Ind. Proy'!AF19</f>
        <v>0</v>
      </c>
      <c r="V8" s="10">
        <f>+'24-02-015 Ind. Proy'!AG19</f>
        <v>0</v>
      </c>
      <c r="W8" s="10">
        <f>+'24-02-015 Ind. Proy'!AH19</f>
        <v>0</v>
      </c>
      <c r="X8" s="49">
        <f>+'24-02-015 Ind. Proy'!AI19</f>
        <v>0</v>
      </c>
      <c r="Y8" s="49">
        <f>+'24-02-015 Ind. Proy'!AJ19</f>
        <v>0</v>
      </c>
    </row>
    <row r="9" spans="1:25" s="45" customFormat="1" ht="24.75" customHeight="1" x14ac:dyDescent="0.25">
      <c r="A9" s="48" t="s">
        <v>44</v>
      </c>
      <c r="B9" s="10">
        <f>+'24-02-015 Ind. Proy'!J31</f>
        <v>0</v>
      </c>
      <c r="C9" s="10">
        <f>+'24-02-015 Ind. Proy'!K31</f>
        <v>0</v>
      </c>
      <c r="D9" s="10">
        <f>+'24-02-015 Ind. Proy'!M31</f>
        <v>0</v>
      </c>
      <c r="E9" s="10">
        <f>+'24-02-015 Ind. Proy'!N31</f>
        <v>0</v>
      </c>
      <c r="F9" s="10">
        <f>+'24-02-015 Ind. Proy'!O31</f>
        <v>0</v>
      </c>
      <c r="G9" s="10">
        <f>+'24-02-015 Ind. Proy'!R31</f>
        <v>0</v>
      </c>
      <c r="H9" s="10">
        <f>+'24-02-015 Ind. Proy'!S31</f>
        <v>0</v>
      </c>
      <c r="I9" s="10">
        <f>+'24-02-015 Ind. Proy'!T31</f>
        <v>0</v>
      </c>
      <c r="J9" s="10">
        <f>+'24-02-015 Ind. Proy'!U31</f>
        <v>0</v>
      </c>
      <c r="K9" s="10">
        <f>+'24-02-015 Ind. Proy'!V31</f>
        <v>0</v>
      </c>
      <c r="L9" s="10">
        <f>+'24-02-015 Ind. Proy'!W31</f>
        <v>0</v>
      </c>
      <c r="M9" s="10">
        <f>+'24-02-015 Ind. Proy'!X31</f>
        <v>0</v>
      </c>
      <c r="N9" s="10">
        <f>+'24-02-015 Ind. Proy'!Y31</f>
        <v>0</v>
      </c>
      <c r="O9" s="10">
        <f>+'24-02-015 Ind. Proy'!Z31</f>
        <v>0</v>
      </c>
      <c r="P9" s="10">
        <f>+'24-02-015 Ind. Proy'!AA31</f>
        <v>0</v>
      </c>
      <c r="Q9" s="10">
        <f>+'24-02-015 Ind. Proy'!AB31</f>
        <v>0</v>
      </c>
      <c r="R9" s="10">
        <f>+'24-02-015 Ind. Proy'!AC31</f>
        <v>0</v>
      </c>
      <c r="S9" s="10">
        <f>+'24-02-015 Ind. Proy'!AD31</f>
        <v>0</v>
      </c>
      <c r="T9" s="10">
        <f>+'24-02-015 Ind. Proy'!AE31</f>
        <v>0</v>
      </c>
      <c r="U9" s="10">
        <f>+'24-02-015 Ind. Proy'!AF31</f>
        <v>0</v>
      </c>
      <c r="V9" s="10">
        <f>+'24-02-015 Ind. Proy'!AG31</f>
        <v>0</v>
      </c>
      <c r="W9" s="10">
        <f>+'24-02-015 Ind. Proy'!AH31</f>
        <v>0</v>
      </c>
      <c r="X9" s="49">
        <f>+'24-02-015 Ind. Proy'!AI31</f>
        <v>0</v>
      </c>
      <c r="Y9" s="49">
        <f>+'24-02-015 Ind. Proy'!AJ31</f>
        <v>0</v>
      </c>
    </row>
    <row r="10" spans="1:25" s="45" customFormat="1" ht="24.75" customHeight="1" x14ac:dyDescent="0.25">
      <c r="A10" s="48" t="s">
        <v>46</v>
      </c>
      <c r="B10" s="10">
        <f>+'24-02-015 Ind. Proy'!J43</f>
        <v>0</v>
      </c>
      <c r="C10" s="10">
        <f>+'24-02-015 Ind. Proy'!K43</f>
        <v>0</v>
      </c>
      <c r="D10" s="10">
        <f>+'24-02-015 Ind. Proy'!M43</f>
        <v>0</v>
      </c>
      <c r="E10" s="10">
        <f>+'24-02-015 Ind. Proy'!N43</f>
        <v>0</v>
      </c>
      <c r="F10" s="10">
        <f>+'24-02-015 Ind. Proy'!O43</f>
        <v>0</v>
      </c>
      <c r="G10" s="10">
        <f>+'24-02-015 Ind. Proy'!R43</f>
        <v>0</v>
      </c>
      <c r="H10" s="10">
        <f>+'24-02-015 Ind. Proy'!S43</f>
        <v>0</v>
      </c>
      <c r="I10" s="10">
        <f>+'24-02-015 Ind. Proy'!T43</f>
        <v>0</v>
      </c>
      <c r="J10" s="10">
        <f>+'24-02-015 Ind. Proy'!U43</f>
        <v>0</v>
      </c>
      <c r="K10" s="10">
        <f>+'24-02-015 Ind. Proy'!V43</f>
        <v>0</v>
      </c>
      <c r="L10" s="10">
        <f>+'24-02-015 Ind. Proy'!W43</f>
        <v>0</v>
      </c>
      <c r="M10" s="10">
        <f>+'24-02-015 Ind. Proy'!X43</f>
        <v>0</v>
      </c>
      <c r="N10" s="10">
        <f>+'24-02-015 Ind. Proy'!Y43</f>
        <v>0</v>
      </c>
      <c r="O10" s="10">
        <f>+'24-02-015 Ind. Proy'!Z43</f>
        <v>0</v>
      </c>
      <c r="P10" s="10">
        <f>+'24-02-015 Ind. Proy'!AA43</f>
        <v>0</v>
      </c>
      <c r="Q10" s="10">
        <f>+'24-02-015 Ind. Proy'!AB43</f>
        <v>0</v>
      </c>
      <c r="R10" s="10">
        <f>+'24-02-015 Ind. Proy'!AC43</f>
        <v>0</v>
      </c>
      <c r="S10" s="10">
        <f>+'24-02-015 Ind. Proy'!AD43</f>
        <v>0</v>
      </c>
      <c r="T10" s="10">
        <f>+'24-02-015 Ind. Proy'!AE43</f>
        <v>0</v>
      </c>
      <c r="U10" s="10">
        <f>+'24-02-015 Ind. Proy'!AF43</f>
        <v>0</v>
      </c>
      <c r="V10" s="10">
        <f>+'24-02-015 Ind. Proy'!AG43</f>
        <v>0</v>
      </c>
      <c r="W10" s="10">
        <f>+'24-02-015 Ind. Proy'!AH43</f>
        <v>0</v>
      </c>
      <c r="X10" s="49">
        <f>+'24-02-015 Ind. Proy'!AI43</f>
        <v>0</v>
      </c>
      <c r="Y10" s="49">
        <f>+'24-02-015 Ind. Proy'!AJ43</f>
        <v>0</v>
      </c>
    </row>
    <row r="11" spans="1:25" s="45" customFormat="1" ht="24.75" customHeight="1" x14ac:dyDescent="0.25">
      <c r="A11" s="48" t="s">
        <v>48</v>
      </c>
      <c r="B11" s="10">
        <f>+'24-02-015 Ind. Proy'!J55</f>
        <v>0</v>
      </c>
      <c r="C11" s="10">
        <f>+'24-02-015 Ind. Proy'!K55</f>
        <v>0</v>
      </c>
      <c r="D11" s="10">
        <f>+'24-02-015 Ind. Proy'!M55</f>
        <v>0</v>
      </c>
      <c r="E11" s="10">
        <f>+'24-02-015 Ind. Proy'!N55</f>
        <v>0</v>
      </c>
      <c r="F11" s="10">
        <f>+'24-02-015 Ind. Proy'!O55</f>
        <v>0</v>
      </c>
      <c r="G11" s="10">
        <f>+'24-02-015 Ind. Proy'!R55</f>
        <v>0</v>
      </c>
      <c r="H11" s="10">
        <f>+'24-02-015 Ind. Proy'!S55</f>
        <v>0</v>
      </c>
      <c r="I11" s="10">
        <f>+'24-02-015 Ind. Proy'!T55</f>
        <v>0</v>
      </c>
      <c r="J11" s="10">
        <f>+'24-02-015 Ind. Proy'!U55</f>
        <v>0</v>
      </c>
      <c r="K11" s="10">
        <f>+'24-02-015 Ind. Proy'!V55</f>
        <v>0</v>
      </c>
      <c r="L11" s="10">
        <f>+'24-02-015 Ind. Proy'!W55</f>
        <v>0</v>
      </c>
      <c r="M11" s="10">
        <f>+'24-02-015 Ind. Proy'!X55</f>
        <v>0</v>
      </c>
      <c r="N11" s="10">
        <f>+'24-02-015 Ind. Proy'!Y55</f>
        <v>0</v>
      </c>
      <c r="O11" s="10">
        <f>+'24-02-015 Ind. Proy'!Z55</f>
        <v>0</v>
      </c>
      <c r="P11" s="10">
        <f>+'24-02-015 Ind. Proy'!AA55</f>
        <v>0</v>
      </c>
      <c r="Q11" s="10">
        <f>+'24-02-015 Ind. Proy'!AB55</f>
        <v>0</v>
      </c>
      <c r="R11" s="10">
        <f>+'24-02-015 Ind. Proy'!AC55</f>
        <v>0</v>
      </c>
      <c r="S11" s="10">
        <f>+'24-02-015 Ind. Proy'!AD55</f>
        <v>0</v>
      </c>
      <c r="T11" s="10">
        <f>+'24-02-015 Ind. Proy'!AE55</f>
        <v>0</v>
      </c>
      <c r="U11" s="10">
        <f>+'24-02-015 Ind. Proy'!AF55</f>
        <v>0</v>
      </c>
      <c r="V11" s="10">
        <f>+'24-02-015 Ind. Proy'!AG55</f>
        <v>0</v>
      </c>
      <c r="W11" s="10">
        <f>+'24-02-015 Ind. Proy'!AH55</f>
        <v>0</v>
      </c>
      <c r="X11" s="49">
        <f>+'24-02-015 Ind. Proy'!AI55</f>
        <v>0</v>
      </c>
      <c r="Y11" s="49">
        <f>+'24-02-015 Ind. Proy'!AJ55</f>
        <v>0</v>
      </c>
    </row>
    <row r="12" spans="1:25" s="45" customFormat="1" ht="24.75" customHeight="1" x14ac:dyDescent="0.25">
      <c r="A12" s="48" t="s">
        <v>50</v>
      </c>
      <c r="B12" s="10">
        <f>+'24-02-015 Ind. Proy'!J67</f>
        <v>0</v>
      </c>
      <c r="C12" s="10">
        <f>+'24-02-015 Ind. Proy'!K67</f>
        <v>0</v>
      </c>
      <c r="D12" s="10">
        <f>+'24-02-015 Ind. Proy'!M67</f>
        <v>0</v>
      </c>
      <c r="E12" s="10">
        <f>+'24-02-015 Ind. Proy'!N67</f>
        <v>0</v>
      </c>
      <c r="F12" s="10">
        <f>+'24-02-015 Ind. Proy'!O67</f>
        <v>0</v>
      </c>
      <c r="G12" s="10">
        <f>+'24-02-015 Ind. Proy'!R67</f>
        <v>0</v>
      </c>
      <c r="H12" s="10">
        <f>+'24-02-015 Ind. Proy'!S67</f>
        <v>0</v>
      </c>
      <c r="I12" s="10">
        <f>+'24-02-015 Ind. Proy'!T67</f>
        <v>0</v>
      </c>
      <c r="J12" s="10">
        <f>+'24-02-015 Ind. Proy'!U67</f>
        <v>0</v>
      </c>
      <c r="K12" s="10">
        <f>+'24-02-015 Ind. Proy'!V67</f>
        <v>0</v>
      </c>
      <c r="L12" s="10">
        <f>+'24-02-015 Ind. Proy'!W67</f>
        <v>0</v>
      </c>
      <c r="M12" s="10">
        <f>+'24-02-015 Ind. Proy'!X67</f>
        <v>0</v>
      </c>
      <c r="N12" s="10">
        <f>+'24-02-015 Ind. Proy'!Y67</f>
        <v>0</v>
      </c>
      <c r="O12" s="10">
        <f>+'24-02-015 Ind. Proy'!Z67</f>
        <v>0</v>
      </c>
      <c r="P12" s="10">
        <f>+'24-02-015 Ind. Proy'!AA67</f>
        <v>0</v>
      </c>
      <c r="Q12" s="10">
        <f>+'24-02-015 Ind. Proy'!AB67</f>
        <v>0</v>
      </c>
      <c r="R12" s="10">
        <f>+'24-02-015 Ind. Proy'!AC67</f>
        <v>0</v>
      </c>
      <c r="S12" s="10">
        <f>+'24-02-015 Ind. Proy'!AD67</f>
        <v>0</v>
      </c>
      <c r="T12" s="10">
        <f>+'24-02-015 Ind. Proy'!AE67</f>
        <v>0</v>
      </c>
      <c r="U12" s="10">
        <f>+'24-02-015 Ind. Proy'!AF67</f>
        <v>0</v>
      </c>
      <c r="V12" s="10">
        <f>+'24-02-015 Ind. Proy'!AG67</f>
        <v>0</v>
      </c>
      <c r="W12" s="10">
        <f>+'24-02-015 Ind. Proy'!AH67</f>
        <v>0</v>
      </c>
      <c r="X12" s="49">
        <f>+'24-02-015 Ind. Proy'!AI67</f>
        <v>0</v>
      </c>
      <c r="Y12" s="49">
        <f>+'24-02-015 Ind. Proy'!AJ67</f>
        <v>0</v>
      </c>
    </row>
    <row r="13" spans="1:25" s="45" customFormat="1" ht="24.75" customHeight="1" x14ac:dyDescent="0.25">
      <c r="A13" s="48" t="s">
        <v>52</v>
      </c>
      <c r="B13" s="10">
        <f>+'24-02-015 Ind. Proy'!J79</f>
        <v>0</v>
      </c>
      <c r="C13" s="10">
        <f>+'24-02-015 Ind. Proy'!K79</f>
        <v>0</v>
      </c>
      <c r="D13" s="10">
        <f>+'24-02-015 Ind. Proy'!M79</f>
        <v>0</v>
      </c>
      <c r="E13" s="10">
        <f>+'24-02-015 Ind. Proy'!N79</f>
        <v>0</v>
      </c>
      <c r="F13" s="10">
        <f>+'24-02-015 Ind. Proy'!O79</f>
        <v>0</v>
      </c>
      <c r="G13" s="10">
        <f>+'24-02-015 Ind. Proy'!R79</f>
        <v>0</v>
      </c>
      <c r="H13" s="10">
        <f>+'24-02-015 Ind. Proy'!S79</f>
        <v>0</v>
      </c>
      <c r="I13" s="10">
        <f>+'24-02-015 Ind. Proy'!T79</f>
        <v>0</v>
      </c>
      <c r="J13" s="10">
        <f>+'24-02-015 Ind. Proy'!U79</f>
        <v>0</v>
      </c>
      <c r="K13" s="10">
        <f>+'24-02-015 Ind. Proy'!V79</f>
        <v>0</v>
      </c>
      <c r="L13" s="10">
        <f>+'24-02-015 Ind. Proy'!W79</f>
        <v>0</v>
      </c>
      <c r="M13" s="10">
        <f>+'24-02-015 Ind. Proy'!X79</f>
        <v>0</v>
      </c>
      <c r="N13" s="10">
        <f>+'24-02-015 Ind. Proy'!Y79</f>
        <v>0</v>
      </c>
      <c r="O13" s="10">
        <f>+'24-02-015 Ind. Proy'!Z79</f>
        <v>0</v>
      </c>
      <c r="P13" s="10">
        <f>+'24-02-015 Ind. Proy'!AA79</f>
        <v>0</v>
      </c>
      <c r="Q13" s="10">
        <f>+'24-02-015 Ind. Proy'!AB79</f>
        <v>0</v>
      </c>
      <c r="R13" s="10">
        <f>+'24-02-015 Ind. Proy'!AC79</f>
        <v>0</v>
      </c>
      <c r="S13" s="10">
        <f>+'24-02-015 Ind. Proy'!AD79</f>
        <v>0</v>
      </c>
      <c r="T13" s="10">
        <f>+'24-02-015 Ind. Proy'!AE79</f>
        <v>0</v>
      </c>
      <c r="U13" s="10">
        <f>+'24-02-015 Ind. Proy'!AF79</f>
        <v>0</v>
      </c>
      <c r="V13" s="10">
        <f>+'24-02-015 Ind. Proy'!AG79</f>
        <v>0</v>
      </c>
      <c r="W13" s="10">
        <f>+'24-02-015 Ind. Proy'!AH79</f>
        <v>0</v>
      </c>
      <c r="X13" s="49">
        <f>+'24-02-015 Ind. Proy'!AI79</f>
        <v>0</v>
      </c>
      <c r="Y13" s="49">
        <f>+'24-02-015 Ind. Proy'!AJ79</f>
        <v>0</v>
      </c>
    </row>
    <row r="14" spans="1:25" s="45" customFormat="1" ht="24.75" customHeight="1" x14ac:dyDescent="0.25">
      <c r="A14" s="48" t="s">
        <v>54</v>
      </c>
      <c r="B14" s="10">
        <f>+'24-02-015 Ind. Proy'!J91</f>
        <v>0</v>
      </c>
      <c r="C14" s="10">
        <f>+'24-02-015 Ind. Proy'!K91</f>
        <v>0</v>
      </c>
      <c r="D14" s="10">
        <f>+'24-02-015 Ind. Proy'!M91</f>
        <v>0</v>
      </c>
      <c r="E14" s="10">
        <f>+'24-02-015 Ind. Proy'!N91</f>
        <v>0</v>
      </c>
      <c r="F14" s="10">
        <f>+'24-02-015 Ind. Proy'!O91</f>
        <v>0</v>
      </c>
      <c r="G14" s="10">
        <f>+'24-02-015 Ind. Proy'!R91</f>
        <v>0</v>
      </c>
      <c r="H14" s="10">
        <f>+'24-02-015 Ind. Proy'!S91</f>
        <v>0</v>
      </c>
      <c r="I14" s="10">
        <f>+'24-02-015 Ind. Proy'!T91</f>
        <v>0</v>
      </c>
      <c r="J14" s="10">
        <f>+'24-02-015 Ind. Proy'!U91</f>
        <v>0</v>
      </c>
      <c r="K14" s="10">
        <f>+'24-02-015 Ind. Proy'!V91</f>
        <v>0</v>
      </c>
      <c r="L14" s="10">
        <f>+'24-02-015 Ind. Proy'!W91</f>
        <v>0</v>
      </c>
      <c r="M14" s="10">
        <f>+'24-02-015 Ind. Proy'!X91</f>
        <v>0</v>
      </c>
      <c r="N14" s="10">
        <f>+'24-02-015 Ind. Proy'!Y91</f>
        <v>0</v>
      </c>
      <c r="O14" s="10">
        <f>+'24-02-015 Ind. Proy'!Z91</f>
        <v>0</v>
      </c>
      <c r="P14" s="10">
        <f>+'24-02-015 Ind. Proy'!AA91</f>
        <v>0</v>
      </c>
      <c r="Q14" s="10">
        <f>+'24-02-015 Ind. Proy'!AB91</f>
        <v>0</v>
      </c>
      <c r="R14" s="10">
        <f>+'24-02-015 Ind. Proy'!AC91</f>
        <v>0</v>
      </c>
      <c r="S14" s="10">
        <f>+'24-02-015 Ind. Proy'!AD91</f>
        <v>0</v>
      </c>
      <c r="T14" s="10">
        <f>+'24-02-015 Ind. Proy'!AE91</f>
        <v>0</v>
      </c>
      <c r="U14" s="10">
        <f>+'24-02-015 Ind. Proy'!AF91</f>
        <v>0</v>
      </c>
      <c r="V14" s="10">
        <f>+'24-02-015 Ind. Proy'!AG91</f>
        <v>0</v>
      </c>
      <c r="W14" s="10">
        <f>+'24-02-015 Ind. Proy'!AH91</f>
        <v>0</v>
      </c>
      <c r="X14" s="49">
        <f>+'24-02-015 Ind. Proy'!AI91</f>
        <v>0</v>
      </c>
      <c r="Y14" s="49">
        <f>+'24-02-015 Ind. Proy'!AJ91</f>
        <v>0</v>
      </c>
    </row>
    <row r="15" spans="1:25" s="45" customFormat="1" ht="24.75" customHeight="1" x14ac:dyDescent="0.25">
      <c r="A15" s="48" t="s">
        <v>56</v>
      </c>
      <c r="B15" s="10">
        <f>+'24-02-015 Ind. Proy'!J103</f>
        <v>0</v>
      </c>
      <c r="C15" s="10">
        <f>+'24-02-015 Ind. Proy'!K103</f>
        <v>0</v>
      </c>
      <c r="D15" s="10">
        <f>+'24-02-015 Ind. Proy'!M103</f>
        <v>0</v>
      </c>
      <c r="E15" s="10">
        <f>+'24-02-015 Ind. Proy'!N103</f>
        <v>0</v>
      </c>
      <c r="F15" s="10">
        <f>+'24-02-015 Ind. Proy'!O103</f>
        <v>0</v>
      </c>
      <c r="G15" s="10">
        <f>+'24-02-015 Ind. Proy'!R103</f>
        <v>0</v>
      </c>
      <c r="H15" s="10">
        <f>+'24-02-015 Ind. Proy'!S103</f>
        <v>0</v>
      </c>
      <c r="I15" s="10">
        <f>+'24-02-015 Ind. Proy'!T103</f>
        <v>0</v>
      </c>
      <c r="J15" s="10">
        <f>+'24-02-015 Ind. Proy'!U103</f>
        <v>0</v>
      </c>
      <c r="K15" s="10">
        <f>+'24-02-015 Ind. Proy'!V103</f>
        <v>0</v>
      </c>
      <c r="L15" s="10">
        <f>+'24-02-015 Ind. Proy'!W103</f>
        <v>0</v>
      </c>
      <c r="M15" s="10">
        <f>+'24-02-015 Ind. Proy'!X103</f>
        <v>0</v>
      </c>
      <c r="N15" s="10">
        <f>+'24-02-015 Ind. Proy'!Y103</f>
        <v>0</v>
      </c>
      <c r="O15" s="10">
        <f>+'24-02-015 Ind. Proy'!Z103</f>
        <v>0</v>
      </c>
      <c r="P15" s="10">
        <f>+'24-02-015 Ind. Proy'!AA103</f>
        <v>0</v>
      </c>
      <c r="Q15" s="10">
        <f>+'24-02-015 Ind. Proy'!AB103</f>
        <v>0</v>
      </c>
      <c r="R15" s="10">
        <f>+'24-02-015 Ind. Proy'!AC103</f>
        <v>0</v>
      </c>
      <c r="S15" s="10">
        <f>+'24-02-015 Ind. Proy'!AD103</f>
        <v>0</v>
      </c>
      <c r="T15" s="10">
        <f>+'24-02-015 Ind. Proy'!AE103</f>
        <v>0</v>
      </c>
      <c r="U15" s="10">
        <f>+'24-02-015 Ind. Proy'!AF103</f>
        <v>0</v>
      </c>
      <c r="V15" s="10">
        <f>+'24-02-015 Ind. Proy'!AG103</f>
        <v>0</v>
      </c>
      <c r="W15" s="10">
        <f>+'24-02-015 Ind. Proy'!AH103</f>
        <v>0</v>
      </c>
      <c r="X15" s="49">
        <f>+'24-02-015 Ind. Proy'!AI103</f>
        <v>0</v>
      </c>
      <c r="Y15" s="49">
        <f>+'24-02-015 Ind. Proy'!AJ103</f>
        <v>0</v>
      </c>
    </row>
    <row r="16" spans="1:25" s="45" customFormat="1" ht="24.75" customHeight="1" x14ac:dyDescent="0.25">
      <c r="A16" s="48" t="s">
        <v>58</v>
      </c>
      <c r="B16" s="10">
        <f>+'24-02-015 Ind. Proy'!J115</f>
        <v>0</v>
      </c>
      <c r="C16" s="10">
        <f>+'24-02-015 Ind. Proy'!K115</f>
        <v>0</v>
      </c>
      <c r="D16" s="10">
        <f>+'24-02-015 Ind. Proy'!M115</f>
        <v>0</v>
      </c>
      <c r="E16" s="10">
        <f>+'24-02-015 Ind. Proy'!N115</f>
        <v>0</v>
      </c>
      <c r="F16" s="10">
        <f>+'24-02-015 Ind. Proy'!O115</f>
        <v>0</v>
      </c>
      <c r="G16" s="10">
        <f>+'24-02-015 Ind. Proy'!R115</f>
        <v>0</v>
      </c>
      <c r="H16" s="10">
        <f>+'24-02-015 Ind. Proy'!S115</f>
        <v>0</v>
      </c>
      <c r="I16" s="10">
        <f>+'24-02-015 Ind. Proy'!T115</f>
        <v>0</v>
      </c>
      <c r="J16" s="10">
        <f>+'24-02-015 Ind. Proy'!U115</f>
        <v>0</v>
      </c>
      <c r="K16" s="10">
        <f>+'24-02-015 Ind. Proy'!V115</f>
        <v>0</v>
      </c>
      <c r="L16" s="10">
        <f>+'24-02-015 Ind. Proy'!W115</f>
        <v>0</v>
      </c>
      <c r="M16" s="10">
        <f>+'24-02-015 Ind. Proy'!X115</f>
        <v>0</v>
      </c>
      <c r="N16" s="10">
        <f>+'24-02-015 Ind. Proy'!Y115</f>
        <v>0</v>
      </c>
      <c r="O16" s="10">
        <f>+'24-02-015 Ind. Proy'!Z115</f>
        <v>0</v>
      </c>
      <c r="P16" s="10">
        <f>+'24-02-015 Ind. Proy'!AA115</f>
        <v>0</v>
      </c>
      <c r="Q16" s="10">
        <f>+'24-02-015 Ind. Proy'!AB115</f>
        <v>0</v>
      </c>
      <c r="R16" s="10">
        <f>+'24-02-015 Ind. Proy'!AC115</f>
        <v>0</v>
      </c>
      <c r="S16" s="10">
        <f>+'24-02-015 Ind. Proy'!AD115</f>
        <v>0</v>
      </c>
      <c r="T16" s="10">
        <f>+'24-02-015 Ind. Proy'!AE115</f>
        <v>0</v>
      </c>
      <c r="U16" s="10">
        <f>+'24-02-015 Ind. Proy'!AF115</f>
        <v>0</v>
      </c>
      <c r="V16" s="10">
        <f>+'24-02-015 Ind. Proy'!AG115</f>
        <v>0</v>
      </c>
      <c r="W16" s="10">
        <f>+'24-02-015 Ind. Proy'!AH115</f>
        <v>0</v>
      </c>
      <c r="X16" s="49">
        <f>+'24-02-015 Ind. Proy'!AI115</f>
        <v>0</v>
      </c>
      <c r="Y16" s="49">
        <f>+'24-02-015 Ind. Proy'!AJ115</f>
        <v>0</v>
      </c>
    </row>
    <row r="17" spans="1:25" s="45" customFormat="1" ht="24.75" customHeight="1" x14ac:dyDescent="0.25">
      <c r="A17" s="48" t="s">
        <v>60</v>
      </c>
      <c r="B17" s="10">
        <f>+'24-02-015 Ind. Proy'!J127</f>
        <v>0</v>
      </c>
      <c r="C17" s="10">
        <f>+'24-02-015 Ind. Proy'!K127</f>
        <v>0</v>
      </c>
      <c r="D17" s="10">
        <f>+'24-02-015 Ind. Proy'!M127</f>
        <v>0</v>
      </c>
      <c r="E17" s="10">
        <f>+'24-02-015 Ind. Proy'!N127</f>
        <v>0</v>
      </c>
      <c r="F17" s="10">
        <f>+'24-02-015 Ind. Proy'!O127</f>
        <v>0</v>
      </c>
      <c r="G17" s="10">
        <f>+'24-02-015 Ind. Proy'!R127</f>
        <v>0</v>
      </c>
      <c r="H17" s="10">
        <f>+'24-02-015 Ind. Proy'!S127</f>
        <v>0</v>
      </c>
      <c r="I17" s="10">
        <f>+'24-02-015 Ind. Proy'!T127</f>
        <v>0</v>
      </c>
      <c r="J17" s="10">
        <f>+'24-02-015 Ind. Proy'!U127</f>
        <v>0</v>
      </c>
      <c r="K17" s="10">
        <f>+'24-02-015 Ind. Proy'!V127</f>
        <v>0</v>
      </c>
      <c r="L17" s="10">
        <f>+'24-02-015 Ind. Proy'!W127</f>
        <v>0</v>
      </c>
      <c r="M17" s="10">
        <f>+'24-02-015 Ind. Proy'!X127</f>
        <v>0</v>
      </c>
      <c r="N17" s="10">
        <f>+'24-02-015 Ind. Proy'!Y127</f>
        <v>0</v>
      </c>
      <c r="O17" s="10">
        <f>+'24-02-015 Ind. Proy'!Z127</f>
        <v>0</v>
      </c>
      <c r="P17" s="10">
        <f>+'24-02-015 Ind. Proy'!AA127</f>
        <v>0</v>
      </c>
      <c r="Q17" s="10">
        <f>+'24-02-015 Ind. Proy'!AB127</f>
        <v>0</v>
      </c>
      <c r="R17" s="10">
        <f>+'24-02-015 Ind. Proy'!AC127</f>
        <v>0</v>
      </c>
      <c r="S17" s="10">
        <f>+'24-02-015 Ind. Proy'!AD127</f>
        <v>0</v>
      </c>
      <c r="T17" s="10">
        <f>+'24-02-015 Ind. Proy'!AE127</f>
        <v>0</v>
      </c>
      <c r="U17" s="10">
        <f>+'24-02-015 Ind. Proy'!AF127</f>
        <v>0</v>
      </c>
      <c r="V17" s="10">
        <f>+'24-02-015 Ind. Proy'!AG127</f>
        <v>0</v>
      </c>
      <c r="W17" s="10">
        <f>+'24-02-015 Ind. Proy'!AH127</f>
        <v>0</v>
      </c>
      <c r="X17" s="49">
        <f>+'24-02-015 Ind. Proy'!AI116</f>
        <v>0</v>
      </c>
      <c r="Y17" s="49">
        <f>+'24-02-015 Ind. Proy'!AJ116</f>
        <v>0</v>
      </c>
    </row>
    <row r="18" spans="1:25" s="45" customFormat="1" ht="24.75" customHeight="1" x14ac:dyDescent="0.25">
      <c r="A18" s="48" t="s">
        <v>62</v>
      </c>
      <c r="B18" s="10">
        <f>+'24-02-015 Ind. Proy'!J139</f>
        <v>0</v>
      </c>
      <c r="C18" s="10">
        <f>+'24-02-015 Ind. Proy'!K139</f>
        <v>0</v>
      </c>
      <c r="D18" s="10">
        <f>+'24-02-015 Ind. Proy'!M139</f>
        <v>0</v>
      </c>
      <c r="E18" s="10">
        <f>+'24-02-015 Ind. Proy'!N139</f>
        <v>0</v>
      </c>
      <c r="F18" s="10">
        <f>+'24-02-015 Ind. Proy'!O139</f>
        <v>0</v>
      </c>
      <c r="G18" s="10">
        <f>+'24-02-015 Ind. Proy'!R139</f>
        <v>0</v>
      </c>
      <c r="H18" s="10">
        <f>+'24-02-015 Ind. Proy'!S139</f>
        <v>0</v>
      </c>
      <c r="I18" s="10">
        <f>+'24-02-015 Ind. Proy'!T139</f>
        <v>0</v>
      </c>
      <c r="J18" s="10">
        <f>+'24-02-015 Ind. Proy'!U139</f>
        <v>0</v>
      </c>
      <c r="K18" s="10">
        <f>+'24-02-015 Ind. Proy'!V139</f>
        <v>0</v>
      </c>
      <c r="L18" s="10">
        <f>+'24-02-015 Ind. Proy'!W139</f>
        <v>0</v>
      </c>
      <c r="M18" s="10">
        <f>+'24-02-015 Ind. Proy'!X139</f>
        <v>0</v>
      </c>
      <c r="N18" s="10">
        <f>+'24-02-015 Ind. Proy'!Y139</f>
        <v>0</v>
      </c>
      <c r="O18" s="10">
        <f>+'24-02-015 Ind. Proy'!Z139</f>
        <v>0</v>
      </c>
      <c r="P18" s="10">
        <f>+'24-02-015 Ind. Proy'!AA139</f>
        <v>0</v>
      </c>
      <c r="Q18" s="10">
        <f>+'24-02-015 Ind. Proy'!AB139</f>
        <v>0</v>
      </c>
      <c r="R18" s="10">
        <f>+'24-02-015 Ind. Proy'!AC139</f>
        <v>0</v>
      </c>
      <c r="S18" s="10">
        <f>+'24-02-015 Ind. Proy'!AD139</f>
        <v>0</v>
      </c>
      <c r="T18" s="10">
        <f>+'24-02-015 Ind. Proy'!AE139</f>
        <v>0</v>
      </c>
      <c r="U18" s="10">
        <f>+'24-02-015 Ind. Proy'!AF139</f>
        <v>0</v>
      </c>
      <c r="V18" s="10">
        <f>+'24-02-015 Ind. Proy'!AG139</f>
        <v>0</v>
      </c>
      <c r="W18" s="10">
        <f>+'24-02-015 Ind. Proy'!AH139</f>
        <v>0</v>
      </c>
      <c r="X18" s="49">
        <f>+'24-02-015 Ind. Proy'!AI139</f>
        <v>0</v>
      </c>
      <c r="Y18" s="49">
        <f>+'24-02-015 Ind. Proy'!AJ139</f>
        <v>0</v>
      </c>
    </row>
    <row r="19" spans="1:25" s="45" customFormat="1" ht="24.75" customHeight="1" x14ac:dyDescent="0.25">
      <c r="A19" s="48" t="s">
        <v>64</v>
      </c>
      <c r="B19" s="10">
        <f>+'24-02-015 Ind. Proy'!J151</f>
        <v>0</v>
      </c>
      <c r="C19" s="10">
        <f>+'24-02-015 Ind. Proy'!K151</f>
        <v>0</v>
      </c>
      <c r="D19" s="10">
        <f>+'24-02-015 Ind. Proy'!M151</f>
        <v>0</v>
      </c>
      <c r="E19" s="10">
        <f>+'24-02-015 Ind. Proy'!N151</f>
        <v>0</v>
      </c>
      <c r="F19" s="10">
        <f>+'24-02-015 Ind. Proy'!O151</f>
        <v>0</v>
      </c>
      <c r="G19" s="10">
        <f>+'24-02-015 Ind. Proy'!R151</f>
        <v>0</v>
      </c>
      <c r="H19" s="10">
        <f>+'24-02-015 Ind. Proy'!S151</f>
        <v>0</v>
      </c>
      <c r="I19" s="10">
        <f>+'24-02-015 Ind. Proy'!T151</f>
        <v>0</v>
      </c>
      <c r="J19" s="10">
        <f>+'24-02-015 Ind. Proy'!U151</f>
        <v>0</v>
      </c>
      <c r="K19" s="10">
        <f>+'24-02-015 Ind. Proy'!V151</f>
        <v>0</v>
      </c>
      <c r="L19" s="10">
        <f>+'24-02-015 Ind. Proy'!W151</f>
        <v>0</v>
      </c>
      <c r="M19" s="10">
        <f>+'24-02-015 Ind. Proy'!X151</f>
        <v>0</v>
      </c>
      <c r="N19" s="10">
        <f>+'24-02-015 Ind. Proy'!Y151</f>
        <v>0</v>
      </c>
      <c r="O19" s="10">
        <f>+'24-02-015 Ind. Proy'!Z151</f>
        <v>0</v>
      </c>
      <c r="P19" s="10">
        <f>+'24-02-015 Ind. Proy'!AA151</f>
        <v>0</v>
      </c>
      <c r="Q19" s="10">
        <f>+'24-02-015 Ind. Proy'!AB151</f>
        <v>0</v>
      </c>
      <c r="R19" s="10">
        <f>+'24-02-015 Ind. Proy'!AC151</f>
        <v>0</v>
      </c>
      <c r="S19" s="10">
        <f>+'24-02-015 Ind. Proy'!AD151</f>
        <v>0</v>
      </c>
      <c r="T19" s="10">
        <f>+'24-02-015 Ind. Proy'!AE151</f>
        <v>0</v>
      </c>
      <c r="U19" s="10">
        <f>+'24-02-015 Ind. Proy'!AF151</f>
        <v>0</v>
      </c>
      <c r="V19" s="10">
        <f>+'24-02-015 Ind. Proy'!AG151</f>
        <v>0</v>
      </c>
      <c r="W19" s="10">
        <f>+'24-02-015 Ind. Proy'!AH151</f>
        <v>0</v>
      </c>
      <c r="X19" s="49">
        <f>+'24-02-015 Ind. Proy'!AI151</f>
        <v>0</v>
      </c>
      <c r="Y19" s="49">
        <f>+'24-02-015 Ind. Proy'!AJ151</f>
        <v>0</v>
      </c>
    </row>
    <row r="20" spans="1:25" s="45" customFormat="1" ht="24.75" customHeight="1" x14ac:dyDescent="0.25">
      <c r="A20" s="50" t="s">
        <v>66</v>
      </c>
      <c r="B20" s="10">
        <f>+'24-02-015 Ind. Proy'!J163</f>
        <v>0</v>
      </c>
      <c r="C20" s="10">
        <f>+'24-02-015 Ind. Proy'!K163</f>
        <v>0</v>
      </c>
      <c r="D20" s="10">
        <f>+'24-02-015 Ind. Proy'!M163</f>
        <v>0</v>
      </c>
      <c r="E20" s="10">
        <f>+'24-02-015 Ind. Proy'!N163</f>
        <v>0</v>
      </c>
      <c r="F20" s="10">
        <f>+'24-02-015 Ind. Proy'!O163</f>
        <v>0</v>
      </c>
      <c r="G20" s="10">
        <f>+'24-02-015 Ind. Proy'!R163</f>
        <v>0</v>
      </c>
      <c r="H20" s="10">
        <f>+'24-02-015 Ind. Proy'!S163</f>
        <v>0</v>
      </c>
      <c r="I20" s="10">
        <f>+'24-02-015 Ind. Proy'!T163</f>
        <v>0</v>
      </c>
      <c r="J20" s="10">
        <f>+'24-02-015 Ind. Proy'!U163</f>
        <v>0</v>
      </c>
      <c r="K20" s="10">
        <f>+'24-02-015 Ind. Proy'!V163</f>
        <v>0</v>
      </c>
      <c r="L20" s="10">
        <f>+'24-02-015 Ind. Proy'!W163</f>
        <v>0</v>
      </c>
      <c r="M20" s="10">
        <f>+'24-02-015 Ind. Proy'!X163</f>
        <v>0</v>
      </c>
      <c r="N20" s="10">
        <f>+'24-02-015 Ind. Proy'!Y163</f>
        <v>0</v>
      </c>
      <c r="O20" s="10">
        <f>+'24-02-015 Ind. Proy'!Z163</f>
        <v>0</v>
      </c>
      <c r="P20" s="10">
        <f>+'24-02-015 Ind. Proy'!AA163</f>
        <v>0</v>
      </c>
      <c r="Q20" s="10">
        <f>+'24-02-015 Ind. Proy'!AB163</f>
        <v>0</v>
      </c>
      <c r="R20" s="10">
        <f>+'24-02-015 Ind. Proy'!AC163</f>
        <v>0</v>
      </c>
      <c r="S20" s="10">
        <f>+'24-02-015 Ind. Proy'!AD163</f>
        <v>0</v>
      </c>
      <c r="T20" s="10">
        <f>+'24-02-015 Ind. Proy'!AE163</f>
        <v>0</v>
      </c>
      <c r="U20" s="10">
        <f>+'24-02-015 Ind. Proy'!AF163</f>
        <v>0</v>
      </c>
      <c r="V20" s="10">
        <f>+'24-02-015 Ind. Proy'!AG163</f>
        <v>0</v>
      </c>
      <c r="W20" s="10">
        <f>+'24-02-015 Ind. Proy'!AH163</f>
        <v>0</v>
      </c>
      <c r="X20" s="49">
        <f>+'24-02-015 Ind. Proy'!AI163</f>
        <v>0</v>
      </c>
      <c r="Y20" s="49">
        <f>+'24-02-015 Ind. Proy'!AJ163</f>
        <v>0</v>
      </c>
    </row>
    <row r="21" spans="1:25" s="45" customFormat="1" ht="24.75" customHeight="1" x14ac:dyDescent="0.25">
      <c r="A21" s="50" t="s">
        <v>68</v>
      </c>
      <c r="B21" s="10">
        <f>+'24-02-015 Ind. Proy'!J175</f>
        <v>0</v>
      </c>
      <c r="C21" s="10">
        <f>+'24-02-015 Ind. Proy'!K175</f>
        <v>0</v>
      </c>
      <c r="D21" s="10">
        <f>+'24-02-015 Ind. Proy'!M175</f>
        <v>0</v>
      </c>
      <c r="E21" s="10">
        <f>+'24-02-015 Ind. Proy'!N175</f>
        <v>0</v>
      </c>
      <c r="F21" s="10">
        <f>+'24-02-015 Ind. Proy'!O175</f>
        <v>0</v>
      </c>
      <c r="G21" s="10">
        <f>+'24-02-015 Ind. Proy'!R175</f>
        <v>0</v>
      </c>
      <c r="H21" s="10">
        <f>+'24-02-015 Ind. Proy'!S175</f>
        <v>0</v>
      </c>
      <c r="I21" s="10">
        <f>+'24-02-015 Ind. Proy'!T175</f>
        <v>0</v>
      </c>
      <c r="J21" s="10">
        <f>+'24-02-015 Ind. Proy'!U175</f>
        <v>0</v>
      </c>
      <c r="K21" s="10">
        <f>+'24-02-015 Ind. Proy'!V175</f>
        <v>0</v>
      </c>
      <c r="L21" s="10">
        <f>+'24-02-015 Ind. Proy'!W175</f>
        <v>0</v>
      </c>
      <c r="M21" s="10">
        <f>+'24-02-015 Ind. Proy'!X175</f>
        <v>0</v>
      </c>
      <c r="N21" s="10">
        <f>+'24-02-015 Ind. Proy'!Y175</f>
        <v>0</v>
      </c>
      <c r="O21" s="10">
        <f>+'24-02-015 Ind. Proy'!Z175</f>
        <v>0</v>
      </c>
      <c r="P21" s="10">
        <f>+'24-02-015 Ind. Proy'!AA175</f>
        <v>0</v>
      </c>
      <c r="Q21" s="10">
        <f>+'24-02-015 Ind. Proy'!AB175</f>
        <v>0</v>
      </c>
      <c r="R21" s="10">
        <f>+'24-02-015 Ind. Proy'!AC175</f>
        <v>0</v>
      </c>
      <c r="S21" s="10">
        <f>+'24-02-015 Ind. Proy'!AD175</f>
        <v>0</v>
      </c>
      <c r="T21" s="10">
        <f>+'24-02-015 Ind. Proy'!AE175</f>
        <v>0</v>
      </c>
      <c r="U21" s="10">
        <f>+'24-02-015 Ind. Proy'!AF175</f>
        <v>0</v>
      </c>
      <c r="V21" s="10">
        <f>+'24-02-015 Ind. Proy'!AG175</f>
        <v>0</v>
      </c>
      <c r="W21" s="10">
        <f>+'24-02-015 Ind. Proy'!AH175</f>
        <v>0</v>
      </c>
      <c r="X21" s="49">
        <f>+'24-02-015 Ind. Proy'!AI175</f>
        <v>0</v>
      </c>
      <c r="Y21" s="49">
        <f>+'24-02-015 Ind. Proy'!AJ175</f>
        <v>0</v>
      </c>
    </row>
    <row r="22" spans="1:25" s="45" customFormat="1" ht="24.75" customHeight="1" x14ac:dyDescent="0.25">
      <c r="A22" s="50" t="s">
        <v>70</v>
      </c>
      <c r="B22" s="10">
        <f>+'24-02-015 Ind. Proy'!J187</f>
        <v>0</v>
      </c>
      <c r="C22" s="10">
        <f>+'24-02-015 Ind. Proy'!K187</f>
        <v>0</v>
      </c>
      <c r="D22" s="10">
        <f>+'24-02-015 Ind. Proy'!M187</f>
        <v>0</v>
      </c>
      <c r="E22" s="10">
        <f>+'24-02-015 Ind. Proy'!N187</f>
        <v>0</v>
      </c>
      <c r="F22" s="10">
        <f>+'24-02-015 Ind. Proy'!O187</f>
        <v>0</v>
      </c>
      <c r="G22" s="10">
        <f>+'24-02-015 Ind. Proy'!R187</f>
        <v>0</v>
      </c>
      <c r="H22" s="10">
        <f>+'24-02-015 Ind. Proy'!S187</f>
        <v>0</v>
      </c>
      <c r="I22" s="10">
        <f>+'24-02-015 Ind. Proy'!T187</f>
        <v>0</v>
      </c>
      <c r="J22" s="10">
        <f>+'24-02-015 Ind. Proy'!U187</f>
        <v>0</v>
      </c>
      <c r="K22" s="10">
        <f>+'24-02-015 Ind. Proy'!V187</f>
        <v>0</v>
      </c>
      <c r="L22" s="10">
        <f>+'24-02-015 Ind. Proy'!W187</f>
        <v>0</v>
      </c>
      <c r="M22" s="10">
        <f>+'24-02-015 Ind. Proy'!X187</f>
        <v>0</v>
      </c>
      <c r="N22" s="10">
        <f>+'24-02-015 Ind. Proy'!Y187</f>
        <v>0</v>
      </c>
      <c r="O22" s="10">
        <f>+'24-02-015 Ind. Proy'!Z187</f>
        <v>0</v>
      </c>
      <c r="P22" s="10">
        <f>+'24-02-015 Ind. Proy'!AA187</f>
        <v>0</v>
      </c>
      <c r="Q22" s="10">
        <f>+'24-02-015 Ind. Proy'!AB187</f>
        <v>0</v>
      </c>
      <c r="R22" s="10">
        <f>+'24-02-015 Ind. Proy'!AC187</f>
        <v>0</v>
      </c>
      <c r="S22" s="10">
        <f>+'24-02-015 Ind. Proy'!AD187</f>
        <v>0</v>
      </c>
      <c r="T22" s="10">
        <f>+'24-02-015 Ind. Proy'!AE187</f>
        <v>0</v>
      </c>
      <c r="U22" s="10">
        <f>+'24-02-015 Ind. Proy'!AF187</f>
        <v>0</v>
      </c>
      <c r="V22" s="10">
        <f>+'24-02-015 Ind. Proy'!AG187</f>
        <v>0</v>
      </c>
      <c r="W22" s="10">
        <f>+'24-02-015 Ind. Proy'!AH187</f>
        <v>0</v>
      </c>
      <c r="X22" s="49">
        <f>+'24-02-015 Ind. Proy'!AI187</f>
        <v>0</v>
      </c>
      <c r="Y22" s="49">
        <f>+'24-02-015 Ind. Proy'!AJ187</f>
        <v>0</v>
      </c>
    </row>
    <row r="23" spans="1:25" s="45" customFormat="1" ht="24.75" customHeight="1" x14ac:dyDescent="0.25">
      <c r="A23" s="51" t="s">
        <v>72</v>
      </c>
      <c r="B23" s="10">
        <f>+'24-02-015 Ind. Proy'!J190</f>
        <v>2435833000</v>
      </c>
      <c r="C23" s="10">
        <f>+'24-02-015 Ind. Proy'!K190</f>
        <v>2435833000</v>
      </c>
      <c r="D23" s="10">
        <f>+'24-02-015 Ind. Proy'!M190</f>
        <v>0</v>
      </c>
      <c r="E23" s="10">
        <f>+'24-02-015 Ind. Proy'!N190</f>
        <v>0</v>
      </c>
      <c r="F23" s="10">
        <f>+'24-02-015 Ind. Proy'!O190</f>
        <v>0</v>
      </c>
      <c r="G23" s="10">
        <f>+'24-02-015 Ind. Proy'!R190</f>
        <v>0</v>
      </c>
      <c r="H23" s="10">
        <f>+'24-02-015 Ind. Proy'!S190</f>
        <v>0</v>
      </c>
      <c r="I23" s="10">
        <f>+'24-02-015 Ind. Proy'!T190</f>
        <v>0</v>
      </c>
      <c r="J23" s="10">
        <f>+'24-02-015 Ind. Proy'!U190</f>
        <v>0</v>
      </c>
      <c r="K23" s="10">
        <f>+'24-02-015 Ind. Proy'!V190</f>
        <v>0</v>
      </c>
      <c r="L23" s="10">
        <f>+'24-02-015 Ind. Proy'!W190</f>
        <v>1217916500</v>
      </c>
      <c r="M23" s="10">
        <f>+'24-02-015 Ind. Proy'!X190</f>
        <v>0</v>
      </c>
      <c r="N23" s="10">
        <f>+'24-02-015 Ind. Proy'!Y190</f>
        <v>1217916500</v>
      </c>
      <c r="O23" s="10">
        <f>+'24-02-015 Ind. Proy'!Z190</f>
        <v>0</v>
      </c>
      <c r="P23" s="10">
        <f>+'24-02-015 Ind. Proy'!AA190</f>
        <v>0</v>
      </c>
      <c r="Q23" s="10">
        <f>+'24-02-015 Ind. Proy'!AB190</f>
        <v>0</v>
      </c>
      <c r="R23" s="10">
        <f>+'24-02-015 Ind. Proy'!AC190</f>
        <v>0</v>
      </c>
      <c r="S23" s="10">
        <f>+'24-02-015 Ind. Proy'!AD190</f>
        <v>0</v>
      </c>
      <c r="T23" s="10">
        <f>+'24-02-015 Ind. Proy'!AE190</f>
        <v>0</v>
      </c>
      <c r="U23" s="10">
        <f>+'24-02-015 Ind. Proy'!AF190</f>
        <v>0</v>
      </c>
      <c r="V23" s="10">
        <f>+'24-02-015 Ind. Proy'!AG190</f>
        <v>0</v>
      </c>
      <c r="W23" s="10">
        <f>+'24-02-015 Ind. Proy'!AH190</f>
        <v>1217916500</v>
      </c>
      <c r="X23" s="49">
        <f>+'24-02-015 Ind. Proy'!AI190</f>
        <v>0.5</v>
      </c>
      <c r="Y23" s="49">
        <f>+'24-02-015 Ind. Proy'!AJ190</f>
        <v>1</v>
      </c>
    </row>
    <row r="24" spans="1:25" ht="25.5" x14ac:dyDescent="0.25">
      <c r="A24" s="173" t="str">
        <f>"TOTAL ASIG."&amp;" "&amp;$A$5</f>
        <v>TOTAL ASIG. 24-02-015 "INTEGRA - Subsecretaría de Educación"</v>
      </c>
      <c r="B24" s="174">
        <f t="shared" ref="B24:W24" si="0">SUM(B8:B23)</f>
        <v>2435833000</v>
      </c>
      <c r="C24" s="174">
        <f t="shared" si="0"/>
        <v>2435833000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0</v>
      </c>
      <c r="J24" s="174">
        <f t="shared" si="0"/>
        <v>0</v>
      </c>
      <c r="K24" s="174">
        <f t="shared" si="0"/>
        <v>0</v>
      </c>
      <c r="L24" s="174">
        <f t="shared" si="0"/>
        <v>1217916500</v>
      </c>
      <c r="M24" s="174">
        <f t="shared" si="0"/>
        <v>0</v>
      </c>
      <c r="N24" s="174">
        <f t="shared" si="0"/>
        <v>1217916500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1217916500</v>
      </c>
      <c r="X24" s="175">
        <f>+'24-02-015 Ind. Proy'!AI191</f>
        <v>0.5</v>
      </c>
      <c r="Y24" s="175">
        <f>'24-02-015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H197" sqref="H197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customWidth="1" outlineLevel="1"/>
    <col min="23" max="23" width="7.7109375" style="13" customWidth="1" outlineLevel="1"/>
    <col min="24" max="24" width="12.1406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110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93" t="s">
        <v>31</v>
      </c>
      <c r="W7" s="193" t="s">
        <v>32</v>
      </c>
      <c r="X7" s="193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395110000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54" t="s">
        <v>190</v>
      </c>
      <c r="D189" s="55">
        <v>43609</v>
      </c>
      <c r="E189" s="65" t="s">
        <v>86</v>
      </c>
      <c r="F189" s="83" t="s">
        <v>111</v>
      </c>
      <c r="G189" s="63" t="s">
        <v>112</v>
      </c>
      <c r="H189" s="68"/>
      <c r="I189" s="2"/>
      <c r="J189" s="225"/>
      <c r="K189" s="58">
        <v>395110000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/>
      <c r="X189" s="31">
        <v>197555000</v>
      </c>
      <c r="Y189" s="32">
        <f>SUM(V189:X189)</f>
        <v>197555000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197555000</v>
      </c>
      <c r="AI189" s="33">
        <f>IF(ISERROR(AH189/J188),0,AH189/J188)</f>
        <v>0.5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395110000</v>
      </c>
      <c r="K190" s="162">
        <f>SUM(K189:K189)</f>
        <v>395110000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0</v>
      </c>
      <c r="U190" s="162">
        <f t="shared" si="120"/>
        <v>0</v>
      </c>
      <c r="V190" s="162">
        <f t="shared" si="120"/>
        <v>0</v>
      </c>
      <c r="W190" s="162">
        <f t="shared" si="120"/>
        <v>0</v>
      </c>
      <c r="X190" s="162">
        <f t="shared" si="120"/>
        <v>197555000</v>
      </c>
      <c r="Y190" s="162">
        <f t="shared" si="120"/>
        <v>197555000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197555000</v>
      </c>
      <c r="AI190" s="166">
        <f>IF(ISERROR(AH190/J190),0,AH190/J190)</f>
        <v>0.5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24-02-016 "Programa Salud Oral"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395110000</v>
      </c>
      <c r="K191" s="167">
        <f>+K19+K31+K43+K55+K67+K79+K91+K103+K115+K127+K139+K151+K187+K163+K175+K190</f>
        <v>395110000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9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0</v>
      </c>
      <c r="U191" s="167">
        <f t="shared" si="121"/>
        <v>0</v>
      </c>
      <c r="V191" s="167">
        <f t="shared" si="121"/>
        <v>0</v>
      </c>
      <c r="W191" s="167">
        <f t="shared" si="121"/>
        <v>0</v>
      </c>
      <c r="X191" s="167">
        <f t="shared" si="121"/>
        <v>197555000</v>
      </c>
      <c r="Y191" s="167">
        <f t="shared" si="121"/>
        <v>197555000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197555000</v>
      </c>
      <c r="AI191" s="171">
        <f>IF(ISERROR(AH191/J191),0,AH191/J191)</f>
        <v>0.5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2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AB12" sqref="AB12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+'24-01-025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+'24-01-025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+'24-01-025 Ind. Proy'!A5:U5</f>
        <v>24-01-025 "Prodemu"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55" t="s">
        <v>25</v>
      </c>
      <c r="E7" s="155" t="s">
        <v>26</v>
      </c>
      <c r="F7" s="155" t="s">
        <v>27</v>
      </c>
      <c r="G7" s="155" t="s">
        <v>28</v>
      </c>
      <c r="H7" s="155" t="s">
        <v>29</v>
      </c>
      <c r="I7" s="155" t="s">
        <v>30</v>
      </c>
      <c r="J7" s="237"/>
      <c r="K7" s="155" t="s">
        <v>31</v>
      </c>
      <c r="L7" s="155" t="s">
        <v>32</v>
      </c>
      <c r="M7" s="155" t="s">
        <v>33</v>
      </c>
      <c r="N7" s="237"/>
      <c r="O7" s="155" t="s">
        <v>34</v>
      </c>
      <c r="P7" s="155" t="s">
        <v>35</v>
      </c>
      <c r="Q7" s="155" t="s">
        <v>36</v>
      </c>
      <c r="R7" s="237"/>
      <c r="S7" s="155" t="s">
        <v>37</v>
      </c>
      <c r="T7" s="155" t="s">
        <v>38</v>
      </c>
      <c r="U7" s="155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+'24-01-025 Ind. Proy'!J19</f>
        <v>0</v>
      </c>
      <c r="C8" s="10">
        <f>+'24-01-025 Ind. Proy'!K19</f>
        <v>0</v>
      </c>
      <c r="D8" s="10">
        <f>+'24-01-025 Ind. Proy'!M19</f>
        <v>0</v>
      </c>
      <c r="E8" s="10">
        <f>+'24-01-025 Ind. Proy'!N19</f>
        <v>0</v>
      </c>
      <c r="F8" s="10">
        <f>+'24-01-025 Ind. Proy'!O19</f>
        <v>0</v>
      </c>
      <c r="G8" s="10">
        <f>+'24-01-025 Ind. Proy'!R19</f>
        <v>0</v>
      </c>
      <c r="H8" s="10">
        <f>+'24-01-025 Ind. Proy'!S19</f>
        <v>0</v>
      </c>
      <c r="I8" s="10">
        <f>+'24-01-025 Ind. Proy'!T19</f>
        <v>0</v>
      </c>
      <c r="J8" s="10">
        <f>+'24-01-025 Ind. Proy'!U19</f>
        <v>0</v>
      </c>
      <c r="K8" s="10">
        <f>+'24-01-025 Ind. Proy'!V19</f>
        <v>0</v>
      </c>
      <c r="L8" s="10">
        <f>+'24-01-025 Ind. Proy'!W19</f>
        <v>0</v>
      </c>
      <c r="M8" s="10">
        <f>+'24-01-025 Ind. Proy'!X19</f>
        <v>0</v>
      </c>
      <c r="N8" s="10">
        <f>+'24-01-025 Ind. Proy'!Y19</f>
        <v>0</v>
      </c>
      <c r="O8" s="10">
        <f>+'24-01-025 Ind. Proy'!Z19</f>
        <v>0</v>
      </c>
      <c r="P8" s="10">
        <f>+'24-01-025 Ind. Proy'!AA19</f>
        <v>0</v>
      </c>
      <c r="Q8" s="10">
        <f>+'24-01-025 Ind. Proy'!AB19</f>
        <v>0</v>
      </c>
      <c r="R8" s="10">
        <f>+'24-01-025 Ind. Proy'!AC19</f>
        <v>0</v>
      </c>
      <c r="S8" s="10">
        <f>+'24-01-025 Ind. Proy'!AD19</f>
        <v>0</v>
      </c>
      <c r="T8" s="10">
        <f>+'24-01-025 Ind. Proy'!AE19</f>
        <v>0</v>
      </c>
      <c r="U8" s="10">
        <f>+'24-01-025 Ind. Proy'!AF19</f>
        <v>0</v>
      </c>
      <c r="V8" s="10">
        <f>+'24-01-025 Ind. Proy'!AG19</f>
        <v>0</v>
      </c>
      <c r="W8" s="10">
        <f>+'24-01-025 Ind. Proy'!AH19</f>
        <v>0</v>
      </c>
      <c r="X8" s="49">
        <f>+'24-01-025 Ind. Proy'!AI19</f>
        <v>0</v>
      </c>
      <c r="Y8" s="49">
        <f>+'24-01-025 Ind. Proy'!AJ19</f>
        <v>0</v>
      </c>
    </row>
    <row r="9" spans="1:25" s="45" customFormat="1" ht="24.75" customHeight="1" x14ac:dyDescent="0.25">
      <c r="A9" s="48" t="s">
        <v>44</v>
      </c>
      <c r="B9" s="10">
        <f>+'24-01-025 Ind. Proy'!J31</f>
        <v>0</v>
      </c>
      <c r="C9" s="10">
        <f>+'24-01-025 Ind. Proy'!K31</f>
        <v>0</v>
      </c>
      <c r="D9" s="10">
        <f>+'24-01-025 Ind. Proy'!M31</f>
        <v>0</v>
      </c>
      <c r="E9" s="10">
        <f>+'24-01-025 Ind. Proy'!N31</f>
        <v>0</v>
      </c>
      <c r="F9" s="10">
        <f>+'24-01-025 Ind. Proy'!O31</f>
        <v>0</v>
      </c>
      <c r="G9" s="10">
        <f>+'24-01-025 Ind. Proy'!R31</f>
        <v>0</v>
      </c>
      <c r="H9" s="10">
        <f>+'24-01-025 Ind. Proy'!S31</f>
        <v>0</v>
      </c>
      <c r="I9" s="10">
        <f>+'24-01-025 Ind. Proy'!T31</f>
        <v>0</v>
      </c>
      <c r="J9" s="10">
        <f>+'24-01-025 Ind. Proy'!U31</f>
        <v>0</v>
      </c>
      <c r="K9" s="10">
        <f>+'24-01-025 Ind. Proy'!V31</f>
        <v>0</v>
      </c>
      <c r="L9" s="10">
        <f>+'24-01-025 Ind. Proy'!W31</f>
        <v>0</v>
      </c>
      <c r="M9" s="10">
        <f>+'24-01-025 Ind. Proy'!X31</f>
        <v>0</v>
      </c>
      <c r="N9" s="10">
        <f>+'24-01-025 Ind. Proy'!Y31</f>
        <v>0</v>
      </c>
      <c r="O9" s="10">
        <f>+'24-01-025 Ind. Proy'!Z31</f>
        <v>0</v>
      </c>
      <c r="P9" s="10">
        <f>+'24-01-025 Ind. Proy'!AA31</f>
        <v>0</v>
      </c>
      <c r="Q9" s="10">
        <f>+'24-01-025 Ind. Proy'!AB31</f>
        <v>0</v>
      </c>
      <c r="R9" s="10">
        <f>+'24-01-025 Ind. Proy'!AC31</f>
        <v>0</v>
      </c>
      <c r="S9" s="10">
        <f>+'24-01-025 Ind. Proy'!AD31</f>
        <v>0</v>
      </c>
      <c r="T9" s="10">
        <f>+'24-01-025 Ind. Proy'!AE31</f>
        <v>0</v>
      </c>
      <c r="U9" s="10">
        <f>+'24-01-025 Ind. Proy'!AF31</f>
        <v>0</v>
      </c>
      <c r="V9" s="10">
        <f>+'24-01-025 Ind. Proy'!AG31</f>
        <v>0</v>
      </c>
      <c r="W9" s="10">
        <f>+'24-01-025 Ind. Proy'!AH31</f>
        <v>0</v>
      </c>
      <c r="X9" s="49">
        <f>+'24-01-025 Ind. Proy'!AI31</f>
        <v>0</v>
      </c>
      <c r="Y9" s="49">
        <f>+'24-01-025 Ind. Proy'!AJ31</f>
        <v>0</v>
      </c>
    </row>
    <row r="10" spans="1:25" s="45" customFormat="1" ht="24.75" customHeight="1" x14ac:dyDescent="0.25">
      <c r="A10" s="48" t="s">
        <v>46</v>
      </c>
      <c r="B10" s="10">
        <f>+'24-01-025 Ind. Proy'!J43</f>
        <v>0</v>
      </c>
      <c r="C10" s="10">
        <f>+'24-01-025 Ind. Proy'!K43</f>
        <v>0</v>
      </c>
      <c r="D10" s="10">
        <f>+'24-01-025 Ind. Proy'!M43</f>
        <v>0</v>
      </c>
      <c r="E10" s="10">
        <f>+'24-01-025 Ind. Proy'!N43</f>
        <v>0</v>
      </c>
      <c r="F10" s="10">
        <f>+'24-01-025 Ind. Proy'!O43</f>
        <v>0</v>
      </c>
      <c r="G10" s="10">
        <f>+'24-01-025 Ind. Proy'!R43</f>
        <v>0</v>
      </c>
      <c r="H10" s="10">
        <f>+'24-01-025 Ind. Proy'!S43</f>
        <v>0</v>
      </c>
      <c r="I10" s="10">
        <f>+'24-01-025 Ind. Proy'!T43</f>
        <v>0</v>
      </c>
      <c r="J10" s="10">
        <f>+'24-01-025 Ind. Proy'!U43</f>
        <v>0</v>
      </c>
      <c r="K10" s="10">
        <f>+'24-01-025 Ind. Proy'!V43</f>
        <v>0</v>
      </c>
      <c r="L10" s="10">
        <f>+'24-01-025 Ind. Proy'!W43</f>
        <v>0</v>
      </c>
      <c r="M10" s="10">
        <f>+'24-01-025 Ind. Proy'!X43</f>
        <v>0</v>
      </c>
      <c r="N10" s="10">
        <f>+'24-01-025 Ind. Proy'!Y43</f>
        <v>0</v>
      </c>
      <c r="O10" s="10">
        <f>+'24-01-025 Ind. Proy'!Z43</f>
        <v>0</v>
      </c>
      <c r="P10" s="10">
        <f>+'24-01-025 Ind. Proy'!AA43</f>
        <v>0</v>
      </c>
      <c r="Q10" s="10">
        <f>+'24-01-025 Ind. Proy'!AB43</f>
        <v>0</v>
      </c>
      <c r="R10" s="10">
        <f>+'24-01-025 Ind. Proy'!AC43</f>
        <v>0</v>
      </c>
      <c r="S10" s="10">
        <f>+'24-01-025 Ind. Proy'!AD43</f>
        <v>0</v>
      </c>
      <c r="T10" s="10">
        <f>+'24-01-025 Ind. Proy'!AE43</f>
        <v>0</v>
      </c>
      <c r="U10" s="10">
        <f>+'24-01-025 Ind. Proy'!AF43</f>
        <v>0</v>
      </c>
      <c r="V10" s="10">
        <f>+'24-01-025 Ind. Proy'!AG43</f>
        <v>0</v>
      </c>
      <c r="W10" s="10">
        <f>+'24-01-025 Ind. Proy'!AH43</f>
        <v>0</v>
      </c>
      <c r="X10" s="49">
        <f>+'24-01-025 Ind. Proy'!AI43</f>
        <v>0</v>
      </c>
      <c r="Y10" s="49">
        <f>+'24-01-025 Ind. Proy'!AJ43</f>
        <v>0</v>
      </c>
    </row>
    <row r="11" spans="1:25" s="45" customFormat="1" ht="24.75" customHeight="1" x14ac:dyDescent="0.25">
      <c r="A11" s="48" t="s">
        <v>48</v>
      </c>
      <c r="B11" s="10">
        <f>+'24-01-025 Ind. Proy'!J55</f>
        <v>0</v>
      </c>
      <c r="C11" s="10">
        <f>+'24-01-025 Ind. Proy'!K55</f>
        <v>0</v>
      </c>
      <c r="D11" s="10">
        <f>+'24-01-025 Ind. Proy'!M55</f>
        <v>0</v>
      </c>
      <c r="E11" s="10">
        <f>+'24-01-025 Ind. Proy'!N55</f>
        <v>0</v>
      </c>
      <c r="F11" s="10">
        <f>+'24-01-025 Ind. Proy'!O55</f>
        <v>0</v>
      </c>
      <c r="G11" s="10">
        <f>+'24-01-025 Ind. Proy'!R55</f>
        <v>0</v>
      </c>
      <c r="H11" s="10">
        <f>+'24-01-025 Ind. Proy'!S55</f>
        <v>0</v>
      </c>
      <c r="I11" s="10">
        <f>+'24-01-025 Ind. Proy'!T55</f>
        <v>0</v>
      </c>
      <c r="J11" s="10">
        <f>+'24-01-025 Ind. Proy'!U55</f>
        <v>0</v>
      </c>
      <c r="K11" s="10">
        <f>+'24-01-025 Ind. Proy'!V55</f>
        <v>0</v>
      </c>
      <c r="L11" s="10">
        <f>+'24-01-025 Ind. Proy'!W55</f>
        <v>0</v>
      </c>
      <c r="M11" s="10">
        <f>+'24-01-025 Ind. Proy'!X55</f>
        <v>0</v>
      </c>
      <c r="N11" s="10">
        <f>+'24-01-025 Ind. Proy'!Y55</f>
        <v>0</v>
      </c>
      <c r="O11" s="10">
        <f>+'24-01-025 Ind. Proy'!Z55</f>
        <v>0</v>
      </c>
      <c r="P11" s="10">
        <f>+'24-01-025 Ind. Proy'!AA55</f>
        <v>0</v>
      </c>
      <c r="Q11" s="10">
        <f>+'24-01-025 Ind. Proy'!AB55</f>
        <v>0</v>
      </c>
      <c r="R11" s="10">
        <f>+'24-01-025 Ind. Proy'!AC55</f>
        <v>0</v>
      </c>
      <c r="S11" s="10">
        <f>+'24-01-025 Ind. Proy'!AD55</f>
        <v>0</v>
      </c>
      <c r="T11" s="10">
        <f>+'24-01-025 Ind. Proy'!AE55</f>
        <v>0</v>
      </c>
      <c r="U11" s="10">
        <f>+'24-01-025 Ind. Proy'!AF55</f>
        <v>0</v>
      </c>
      <c r="V11" s="10">
        <f>+'24-01-025 Ind. Proy'!AG55</f>
        <v>0</v>
      </c>
      <c r="W11" s="10">
        <f>+'24-01-025 Ind. Proy'!AH55</f>
        <v>0</v>
      </c>
      <c r="X11" s="49">
        <f>+'24-01-025 Ind. Proy'!AI55</f>
        <v>0</v>
      </c>
      <c r="Y11" s="49">
        <f>+'24-01-025 Ind. Proy'!AJ55</f>
        <v>0</v>
      </c>
    </row>
    <row r="12" spans="1:25" s="45" customFormat="1" ht="24.75" customHeight="1" x14ac:dyDescent="0.25">
      <c r="A12" s="48" t="s">
        <v>50</v>
      </c>
      <c r="B12" s="10">
        <f>+'24-01-025 Ind. Proy'!J67</f>
        <v>0</v>
      </c>
      <c r="C12" s="10">
        <f>+'24-01-025 Ind. Proy'!K67</f>
        <v>0</v>
      </c>
      <c r="D12" s="10">
        <f>+'24-01-025 Ind. Proy'!M67</f>
        <v>0</v>
      </c>
      <c r="E12" s="10">
        <f>+'24-01-025 Ind. Proy'!N67</f>
        <v>0</v>
      </c>
      <c r="F12" s="10">
        <f>+'24-01-025 Ind. Proy'!O67</f>
        <v>0</v>
      </c>
      <c r="G12" s="10">
        <f>+'24-01-025 Ind. Proy'!R67</f>
        <v>0</v>
      </c>
      <c r="H12" s="10">
        <f>+'24-01-025 Ind. Proy'!S67</f>
        <v>0</v>
      </c>
      <c r="I12" s="10">
        <f>+'24-01-025 Ind. Proy'!T67</f>
        <v>0</v>
      </c>
      <c r="J12" s="10">
        <f>+'24-01-025 Ind. Proy'!U67</f>
        <v>0</v>
      </c>
      <c r="K12" s="10">
        <f>+'24-01-025 Ind. Proy'!V67</f>
        <v>0</v>
      </c>
      <c r="L12" s="10">
        <f>+'24-01-025 Ind. Proy'!W67</f>
        <v>0</v>
      </c>
      <c r="M12" s="10">
        <f>+'24-01-025 Ind. Proy'!X67</f>
        <v>0</v>
      </c>
      <c r="N12" s="10">
        <f>+'24-01-025 Ind. Proy'!Y67</f>
        <v>0</v>
      </c>
      <c r="O12" s="10">
        <f>+'24-01-025 Ind. Proy'!Z67</f>
        <v>0</v>
      </c>
      <c r="P12" s="10">
        <f>+'24-01-025 Ind. Proy'!AA67</f>
        <v>0</v>
      </c>
      <c r="Q12" s="10">
        <f>+'24-01-025 Ind. Proy'!AB67</f>
        <v>0</v>
      </c>
      <c r="R12" s="10">
        <f>+'24-01-025 Ind. Proy'!AC67</f>
        <v>0</v>
      </c>
      <c r="S12" s="10">
        <f>+'24-01-025 Ind. Proy'!AD67</f>
        <v>0</v>
      </c>
      <c r="T12" s="10">
        <f>+'24-01-025 Ind. Proy'!AE67</f>
        <v>0</v>
      </c>
      <c r="U12" s="10">
        <f>+'24-01-025 Ind. Proy'!AF67</f>
        <v>0</v>
      </c>
      <c r="V12" s="10">
        <f>+'24-01-025 Ind. Proy'!AG67</f>
        <v>0</v>
      </c>
      <c r="W12" s="10">
        <f>+'24-01-025 Ind. Proy'!AH67</f>
        <v>0</v>
      </c>
      <c r="X12" s="49">
        <f>+'24-01-025 Ind. Proy'!AI67</f>
        <v>0</v>
      </c>
      <c r="Y12" s="49">
        <f>+'24-01-025 Ind. Proy'!AJ67</f>
        <v>0</v>
      </c>
    </row>
    <row r="13" spans="1:25" s="45" customFormat="1" ht="24.75" customHeight="1" x14ac:dyDescent="0.25">
      <c r="A13" s="48" t="s">
        <v>52</v>
      </c>
      <c r="B13" s="10">
        <f>+'24-01-025 Ind. Proy'!J79</f>
        <v>0</v>
      </c>
      <c r="C13" s="10">
        <f>+'24-01-025 Ind. Proy'!K79</f>
        <v>0</v>
      </c>
      <c r="D13" s="10">
        <f>+'24-01-025 Ind. Proy'!M79</f>
        <v>0</v>
      </c>
      <c r="E13" s="10">
        <f>+'24-01-025 Ind. Proy'!N79</f>
        <v>0</v>
      </c>
      <c r="F13" s="10">
        <f>+'24-01-025 Ind. Proy'!O79</f>
        <v>0</v>
      </c>
      <c r="G13" s="10">
        <f>+'24-01-025 Ind. Proy'!R79</f>
        <v>0</v>
      </c>
      <c r="H13" s="10">
        <f>+'24-01-025 Ind. Proy'!S79</f>
        <v>0</v>
      </c>
      <c r="I13" s="10">
        <f>+'24-01-025 Ind. Proy'!T79</f>
        <v>0</v>
      </c>
      <c r="J13" s="10">
        <f>+'24-01-025 Ind. Proy'!U79</f>
        <v>0</v>
      </c>
      <c r="K13" s="10">
        <f>+'24-01-025 Ind. Proy'!V79</f>
        <v>0</v>
      </c>
      <c r="L13" s="10">
        <f>+'24-01-025 Ind. Proy'!W79</f>
        <v>0</v>
      </c>
      <c r="M13" s="10">
        <f>+'24-01-025 Ind. Proy'!X79</f>
        <v>0</v>
      </c>
      <c r="N13" s="10">
        <f>+'24-01-025 Ind. Proy'!Y79</f>
        <v>0</v>
      </c>
      <c r="O13" s="10">
        <f>+'24-01-025 Ind. Proy'!Z79</f>
        <v>0</v>
      </c>
      <c r="P13" s="10">
        <f>+'24-01-025 Ind. Proy'!AA79</f>
        <v>0</v>
      </c>
      <c r="Q13" s="10">
        <f>+'24-01-025 Ind. Proy'!AB79</f>
        <v>0</v>
      </c>
      <c r="R13" s="10">
        <f>+'24-01-025 Ind. Proy'!AC79</f>
        <v>0</v>
      </c>
      <c r="S13" s="10">
        <f>+'24-01-025 Ind. Proy'!AD79</f>
        <v>0</v>
      </c>
      <c r="T13" s="10">
        <f>+'24-01-025 Ind. Proy'!AE79</f>
        <v>0</v>
      </c>
      <c r="U13" s="10">
        <f>+'24-01-025 Ind. Proy'!AF79</f>
        <v>0</v>
      </c>
      <c r="V13" s="10">
        <f>+'24-01-025 Ind. Proy'!AG79</f>
        <v>0</v>
      </c>
      <c r="W13" s="10">
        <f>+'24-01-025 Ind. Proy'!AH79</f>
        <v>0</v>
      </c>
      <c r="X13" s="49">
        <f>+'24-01-025 Ind. Proy'!AI79</f>
        <v>0</v>
      </c>
      <c r="Y13" s="49">
        <f>+'24-01-025 Ind. Proy'!AJ79</f>
        <v>0</v>
      </c>
    </row>
    <row r="14" spans="1:25" s="45" customFormat="1" ht="24.75" customHeight="1" x14ac:dyDescent="0.25">
      <c r="A14" s="48" t="s">
        <v>54</v>
      </c>
      <c r="B14" s="10">
        <f>+'24-01-025 Ind. Proy'!J91</f>
        <v>0</v>
      </c>
      <c r="C14" s="10">
        <f>+'24-01-025 Ind. Proy'!K91</f>
        <v>0</v>
      </c>
      <c r="D14" s="10">
        <f>+'24-01-025 Ind. Proy'!M91</f>
        <v>0</v>
      </c>
      <c r="E14" s="10">
        <f>+'24-01-025 Ind. Proy'!N91</f>
        <v>0</v>
      </c>
      <c r="F14" s="10">
        <f>+'24-01-025 Ind. Proy'!O91</f>
        <v>0</v>
      </c>
      <c r="G14" s="10">
        <f>+'24-01-025 Ind. Proy'!R91</f>
        <v>0</v>
      </c>
      <c r="H14" s="10">
        <f>+'24-01-025 Ind. Proy'!S91</f>
        <v>0</v>
      </c>
      <c r="I14" s="10">
        <f>+'24-01-025 Ind. Proy'!T91</f>
        <v>0</v>
      </c>
      <c r="J14" s="10">
        <f>+'24-01-025 Ind. Proy'!U91</f>
        <v>0</v>
      </c>
      <c r="K14" s="10">
        <f>+'24-01-025 Ind. Proy'!V91</f>
        <v>0</v>
      </c>
      <c r="L14" s="10">
        <f>+'24-01-025 Ind. Proy'!W91</f>
        <v>0</v>
      </c>
      <c r="M14" s="10">
        <f>+'24-01-025 Ind. Proy'!X91</f>
        <v>0</v>
      </c>
      <c r="N14" s="10">
        <f>+'24-01-025 Ind. Proy'!Y91</f>
        <v>0</v>
      </c>
      <c r="O14" s="10">
        <f>+'24-01-025 Ind. Proy'!Z91</f>
        <v>0</v>
      </c>
      <c r="P14" s="10">
        <f>+'24-01-025 Ind. Proy'!AA91</f>
        <v>0</v>
      </c>
      <c r="Q14" s="10">
        <f>+'24-01-025 Ind. Proy'!AB91</f>
        <v>0</v>
      </c>
      <c r="R14" s="10">
        <f>+'24-01-025 Ind. Proy'!AC91</f>
        <v>0</v>
      </c>
      <c r="S14" s="10">
        <f>+'24-01-025 Ind. Proy'!AD91</f>
        <v>0</v>
      </c>
      <c r="T14" s="10">
        <f>+'24-01-025 Ind. Proy'!AE91</f>
        <v>0</v>
      </c>
      <c r="U14" s="10">
        <f>+'24-01-025 Ind. Proy'!AF91</f>
        <v>0</v>
      </c>
      <c r="V14" s="10">
        <f>+'24-01-025 Ind. Proy'!AG91</f>
        <v>0</v>
      </c>
      <c r="W14" s="10">
        <f>+'24-01-025 Ind. Proy'!AH91</f>
        <v>0</v>
      </c>
      <c r="X14" s="49">
        <f>+'24-01-025 Ind. Proy'!AI91</f>
        <v>0</v>
      </c>
      <c r="Y14" s="49">
        <f>+'24-01-025 Ind. Proy'!AJ91</f>
        <v>0</v>
      </c>
    </row>
    <row r="15" spans="1:25" s="45" customFormat="1" ht="24.75" customHeight="1" x14ac:dyDescent="0.25">
      <c r="A15" s="48" t="s">
        <v>56</v>
      </c>
      <c r="B15" s="10">
        <f>+'24-01-025 Ind. Proy'!J103</f>
        <v>0</v>
      </c>
      <c r="C15" s="10">
        <f>+'24-01-025 Ind. Proy'!K103</f>
        <v>0</v>
      </c>
      <c r="D15" s="10">
        <f>+'24-01-025 Ind. Proy'!M103</f>
        <v>0</v>
      </c>
      <c r="E15" s="10">
        <f>+'24-01-025 Ind. Proy'!N103</f>
        <v>0</v>
      </c>
      <c r="F15" s="10">
        <f>+'24-01-025 Ind. Proy'!O103</f>
        <v>0</v>
      </c>
      <c r="G15" s="10">
        <f>+'24-01-025 Ind. Proy'!R103</f>
        <v>0</v>
      </c>
      <c r="H15" s="10">
        <f>+'24-01-025 Ind. Proy'!S103</f>
        <v>0</v>
      </c>
      <c r="I15" s="10">
        <f>+'24-01-025 Ind. Proy'!T103</f>
        <v>0</v>
      </c>
      <c r="J15" s="10">
        <f>+'24-01-025 Ind. Proy'!U103</f>
        <v>0</v>
      </c>
      <c r="K15" s="10">
        <f>+'24-01-025 Ind. Proy'!V103</f>
        <v>0</v>
      </c>
      <c r="L15" s="10">
        <f>+'24-01-025 Ind. Proy'!W103</f>
        <v>0</v>
      </c>
      <c r="M15" s="10">
        <f>+'24-01-025 Ind. Proy'!X103</f>
        <v>0</v>
      </c>
      <c r="N15" s="10">
        <f>+'24-01-025 Ind. Proy'!Y103</f>
        <v>0</v>
      </c>
      <c r="O15" s="10">
        <f>+'24-01-025 Ind. Proy'!Z103</f>
        <v>0</v>
      </c>
      <c r="P15" s="10">
        <f>+'24-01-025 Ind. Proy'!AA103</f>
        <v>0</v>
      </c>
      <c r="Q15" s="10">
        <f>+'24-01-025 Ind. Proy'!AB103</f>
        <v>0</v>
      </c>
      <c r="R15" s="10">
        <f>+'24-01-025 Ind. Proy'!AC103</f>
        <v>0</v>
      </c>
      <c r="S15" s="10">
        <f>+'24-01-025 Ind. Proy'!AD103</f>
        <v>0</v>
      </c>
      <c r="T15" s="10">
        <f>+'24-01-025 Ind. Proy'!AE103</f>
        <v>0</v>
      </c>
      <c r="U15" s="10">
        <f>+'24-01-025 Ind. Proy'!AF103</f>
        <v>0</v>
      </c>
      <c r="V15" s="10">
        <f>+'24-01-025 Ind. Proy'!AG103</f>
        <v>0</v>
      </c>
      <c r="W15" s="10">
        <f>+'24-01-025 Ind. Proy'!AH103</f>
        <v>0</v>
      </c>
      <c r="X15" s="49">
        <f>+'24-01-025 Ind. Proy'!AI103</f>
        <v>0</v>
      </c>
      <c r="Y15" s="49">
        <f>+'24-01-025 Ind. Proy'!AJ103</f>
        <v>0</v>
      </c>
    </row>
    <row r="16" spans="1:25" s="45" customFormat="1" ht="24.75" customHeight="1" x14ac:dyDescent="0.25">
      <c r="A16" s="48" t="s">
        <v>58</v>
      </c>
      <c r="B16" s="10">
        <f>+'24-01-025 Ind. Proy'!J115</f>
        <v>0</v>
      </c>
      <c r="C16" s="10">
        <f>+'24-01-025 Ind. Proy'!K115</f>
        <v>0</v>
      </c>
      <c r="D16" s="10">
        <f>+'24-01-025 Ind. Proy'!M115</f>
        <v>0</v>
      </c>
      <c r="E16" s="10">
        <f>+'24-01-025 Ind. Proy'!N115</f>
        <v>0</v>
      </c>
      <c r="F16" s="10">
        <f>+'24-01-025 Ind. Proy'!O115</f>
        <v>0</v>
      </c>
      <c r="G16" s="10">
        <f>+'24-01-025 Ind. Proy'!R115</f>
        <v>0</v>
      </c>
      <c r="H16" s="10">
        <f>+'24-01-025 Ind. Proy'!S115</f>
        <v>0</v>
      </c>
      <c r="I16" s="10">
        <f>+'24-01-025 Ind. Proy'!T115</f>
        <v>0</v>
      </c>
      <c r="J16" s="10">
        <f>+'24-01-025 Ind. Proy'!U115</f>
        <v>0</v>
      </c>
      <c r="K16" s="10">
        <f>+'24-01-025 Ind. Proy'!V115</f>
        <v>0</v>
      </c>
      <c r="L16" s="10">
        <f>+'24-01-025 Ind. Proy'!W115</f>
        <v>0</v>
      </c>
      <c r="M16" s="10">
        <f>+'24-01-025 Ind. Proy'!X115</f>
        <v>0</v>
      </c>
      <c r="N16" s="10">
        <f>+'24-01-025 Ind. Proy'!Y115</f>
        <v>0</v>
      </c>
      <c r="O16" s="10">
        <f>+'24-01-025 Ind. Proy'!Z115</f>
        <v>0</v>
      </c>
      <c r="P16" s="10">
        <f>+'24-01-025 Ind. Proy'!AA115</f>
        <v>0</v>
      </c>
      <c r="Q16" s="10">
        <f>+'24-01-025 Ind. Proy'!AB115</f>
        <v>0</v>
      </c>
      <c r="R16" s="10">
        <f>+'24-01-025 Ind. Proy'!AC115</f>
        <v>0</v>
      </c>
      <c r="S16" s="10">
        <f>+'24-01-025 Ind. Proy'!AD115</f>
        <v>0</v>
      </c>
      <c r="T16" s="10">
        <f>+'24-01-025 Ind. Proy'!AE115</f>
        <v>0</v>
      </c>
      <c r="U16" s="10">
        <f>+'24-01-025 Ind. Proy'!AF115</f>
        <v>0</v>
      </c>
      <c r="V16" s="10">
        <f>+'24-01-025 Ind. Proy'!AG115</f>
        <v>0</v>
      </c>
      <c r="W16" s="10">
        <f>+'24-01-025 Ind. Proy'!AH115</f>
        <v>0</v>
      </c>
      <c r="X16" s="49">
        <f>+'24-01-025 Ind. Proy'!AI115</f>
        <v>0</v>
      </c>
      <c r="Y16" s="49">
        <f>+'24-01-025 Ind. Proy'!AJ115</f>
        <v>0</v>
      </c>
    </row>
    <row r="17" spans="1:25" s="45" customFormat="1" ht="24.75" customHeight="1" x14ac:dyDescent="0.25">
      <c r="A17" s="48" t="s">
        <v>60</v>
      </c>
      <c r="B17" s="10">
        <f>+'24-01-025 Ind. Proy'!J127</f>
        <v>0</v>
      </c>
      <c r="C17" s="10">
        <f>+'24-01-025 Ind. Proy'!K127</f>
        <v>0</v>
      </c>
      <c r="D17" s="10">
        <f>+'24-01-025 Ind. Proy'!M127</f>
        <v>0</v>
      </c>
      <c r="E17" s="10">
        <f>+'24-01-025 Ind. Proy'!N127</f>
        <v>0</v>
      </c>
      <c r="F17" s="10">
        <f>+'24-01-025 Ind. Proy'!O127</f>
        <v>0</v>
      </c>
      <c r="G17" s="10">
        <f>+'24-01-025 Ind. Proy'!R127</f>
        <v>0</v>
      </c>
      <c r="H17" s="10">
        <f>+'24-01-025 Ind. Proy'!S127</f>
        <v>0</v>
      </c>
      <c r="I17" s="10">
        <f>+'24-01-025 Ind. Proy'!T127</f>
        <v>0</v>
      </c>
      <c r="J17" s="10">
        <f>+'24-01-025 Ind. Proy'!U127</f>
        <v>0</v>
      </c>
      <c r="K17" s="10">
        <f>+'24-01-025 Ind. Proy'!V127</f>
        <v>0</v>
      </c>
      <c r="L17" s="10">
        <f>+'24-01-025 Ind. Proy'!W127</f>
        <v>0</v>
      </c>
      <c r="M17" s="10">
        <f>+'24-01-025 Ind. Proy'!X127</f>
        <v>0</v>
      </c>
      <c r="N17" s="10">
        <f>+'24-01-025 Ind. Proy'!Y127</f>
        <v>0</v>
      </c>
      <c r="O17" s="10">
        <f>+'24-01-025 Ind. Proy'!Z127</f>
        <v>0</v>
      </c>
      <c r="P17" s="10">
        <f>+'24-01-025 Ind. Proy'!AA127</f>
        <v>0</v>
      </c>
      <c r="Q17" s="10">
        <f>+'24-01-025 Ind. Proy'!AB127</f>
        <v>0</v>
      </c>
      <c r="R17" s="10">
        <f>+'24-01-025 Ind. Proy'!AC127</f>
        <v>0</v>
      </c>
      <c r="S17" s="10">
        <f>+'24-01-025 Ind. Proy'!AD127</f>
        <v>0</v>
      </c>
      <c r="T17" s="10">
        <f>+'24-01-025 Ind. Proy'!AE127</f>
        <v>0</v>
      </c>
      <c r="U17" s="10">
        <f>+'24-01-025 Ind. Proy'!AF127</f>
        <v>0</v>
      </c>
      <c r="V17" s="10">
        <f>+'24-01-025 Ind. Proy'!AG127</f>
        <v>0</v>
      </c>
      <c r="W17" s="10">
        <f>+'24-01-025 Ind. Proy'!AH127</f>
        <v>0</v>
      </c>
      <c r="X17" s="49">
        <f>+'24-01-025 Ind. Proy'!AI116</f>
        <v>0</v>
      </c>
      <c r="Y17" s="49">
        <f>+'24-01-025 Ind. Proy'!AJ116</f>
        <v>0</v>
      </c>
    </row>
    <row r="18" spans="1:25" s="45" customFormat="1" ht="24.75" customHeight="1" x14ac:dyDescent="0.25">
      <c r="A18" s="48" t="s">
        <v>62</v>
      </c>
      <c r="B18" s="10">
        <f>+'24-01-025 Ind. Proy'!J139</f>
        <v>0</v>
      </c>
      <c r="C18" s="10">
        <f>+'24-01-025 Ind. Proy'!K139</f>
        <v>0</v>
      </c>
      <c r="D18" s="10">
        <f>+'24-01-025 Ind. Proy'!M139</f>
        <v>0</v>
      </c>
      <c r="E18" s="10">
        <f>+'24-01-025 Ind. Proy'!N139</f>
        <v>0</v>
      </c>
      <c r="F18" s="10">
        <f>+'24-01-025 Ind. Proy'!O139</f>
        <v>0</v>
      </c>
      <c r="G18" s="10">
        <f>+'24-01-025 Ind. Proy'!R139</f>
        <v>0</v>
      </c>
      <c r="H18" s="10">
        <f>+'24-01-025 Ind. Proy'!S139</f>
        <v>0</v>
      </c>
      <c r="I18" s="10">
        <f>+'24-01-025 Ind. Proy'!T139</f>
        <v>0</v>
      </c>
      <c r="J18" s="10">
        <f>+'24-01-025 Ind. Proy'!U139</f>
        <v>0</v>
      </c>
      <c r="K18" s="10">
        <f>+'24-01-025 Ind. Proy'!V139</f>
        <v>0</v>
      </c>
      <c r="L18" s="10">
        <f>+'24-01-025 Ind. Proy'!W139</f>
        <v>0</v>
      </c>
      <c r="M18" s="10">
        <f>+'24-01-025 Ind. Proy'!X139</f>
        <v>0</v>
      </c>
      <c r="N18" s="10">
        <f>+'24-01-025 Ind. Proy'!Y139</f>
        <v>0</v>
      </c>
      <c r="O18" s="10">
        <f>+'24-01-025 Ind. Proy'!Z139</f>
        <v>0</v>
      </c>
      <c r="P18" s="10">
        <f>+'24-01-025 Ind. Proy'!AA139</f>
        <v>0</v>
      </c>
      <c r="Q18" s="10">
        <f>+'24-01-025 Ind. Proy'!AB139</f>
        <v>0</v>
      </c>
      <c r="R18" s="10">
        <f>+'24-01-025 Ind. Proy'!AC139</f>
        <v>0</v>
      </c>
      <c r="S18" s="10">
        <f>+'24-01-025 Ind. Proy'!AD139</f>
        <v>0</v>
      </c>
      <c r="T18" s="10">
        <f>+'24-01-025 Ind. Proy'!AE139</f>
        <v>0</v>
      </c>
      <c r="U18" s="10">
        <f>+'24-01-025 Ind. Proy'!AF139</f>
        <v>0</v>
      </c>
      <c r="V18" s="10">
        <f>+'24-01-025 Ind. Proy'!AG139</f>
        <v>0</v>
      </c>
      <c r="W18" s="10">
        <f>+'24-01-025 Ind. Proy'!AH139</f>
        <v>0</v>
      </c>
      <c r="X18" s="49">
        <f>+'24-01-025 Ind. Proy'!AI139</f>
        <v>0</v>
      </c>
      <c r="Y18" s="49">
        <f>+'24-01-025 Ind. Proy'!AJ139</f>
        <v>0</v>
      </c>
    </row>
    <row r="19" spans="1:25" s="45" customFormat="1" ht="24.75" customHeight="1" x14ac:dyDescent="0.25">
      <c r="A19" s="48" t="s">
        <v>64</v>
      </c>
      <c r="B19" s="10">
        <f>+'24-01-025 Ind. Proy'!J151</f>
        <v>0</v>
      </c>
      <c r="C19" s="10">
        <f>+'24-01-025 Ind. Proy'!K151</f>
        <v>0</v>
      </c>
      <c r="D19" s="10">
        <f>+'24-01-025 Ind. Proy'!M151</f>
        <v>0</v>
      </c>
      <c r="E19" s="10">
        <f>+'24-01-025 Ind. Proy'!N151</f>
        <v>0</v>
      </c>
      <c r="F19" s="10">
        <f>+'24-01-025 Ind. Proy'!O151</f>
        <v>0</v>
      </c>
      <c r="G19" s="10">
        <f>+'24-01-025 Ind. Proy'!R151</f>
        <v>0</v>
      </c>
      <c r="H19" s="10">
        <f>+'24-01-025 Ind. Proy'!S151</f>
        <v>0</v>
      </c>
      <c r="I19" s="10">
        <f>+'24-01-025 Ind. Proy'!T151</f>
        <v>0</v>
      </c>
      <c r="J19" s="10">
        <f>+'24-01-025 Ind. Proy'!U151</f>
        <v>0</v>
      </c>
      <c r="K19" s="10">
        <f>+'24-01-025 Ind. Proy'!V151</f>
        <v>0</v>
      </c>
      <c r="L19" s="10">
        <f>+'24-01-025 Ind. Proy'!W151</f>
        <v>0</v>
      </c>
      <c r="M19" s="10">
        <f>+'24-01-025 Ind. Proy'!X151</f>
        <v>0</v>
      </c>
      <c r="N19" s="10">
        <f>+'24-01-025 Ind. Proy'!Y151</f>
        <v>0</v>
      </c>
      <c r="O19" s="10">
        <f>+'24-01-025 Ind. Proy'!Z151</f>
        <v>0</v>
      </c>
      <c r="P19" s="10">
        <f>+'24-01-025 Ind. Proy'!AA151</f>
        <v>0</v>
      </c>
      <c r="Q19" s="10">
        <f>+'24-01-025 Ind. Proy'!AB151</f>
        <v>0</v>
      </c>
      <c r="R19" s="10">
        <f>+'24-01-025 Ind. Proy'!AC151</f>
        <v>0</v>
      </c>
      <c r="S19" s="10">
        <f>+'24-01-025 Ind. Proy'!AD151</f>
        <v>0</v>
      </c>
      <c r="T19" s="10">
        <f>+'24-01-025 Ind. Proy'!AE151</f>
        <v>0</v>
      </c>
      <c r="U19" s="10">
        <f>+'24-01-025 Ind. Proy'!AF151</f>
        <v>0</v>
      </c>
      <c r="V19" s="10">
        <f>+'24-01-025 Ind. Proy'!AG151</f>
        <v>0</v>
      </c>
      <c r="W19" s="10">
        <f>+'24-01-025 Ind. Proy'!AH151</f>
        <v>0</v>
      </c>
      <c r="X19" s="49">
        <f>+'24-01-025 Ind. Proy'!AI151</f>
        <v>0</v>
      </c>
      <c r="Y19" s="49">
        <f>+'24-01-025 Ind. Proy'!AJ151</f>
        <v>0</v>
      </c>
    </row>
    <row r="20" spans="1:25" s="45" customFormat="1" ht="24.75" customHeight="1" x14ac:dyDescent="0.25">
      <c r="A20" s="50" t="s">
        <v>66</v>
      </c>
      <c r="B20" s="10">
        <f>+'24-01-025 Ind. Proy'!J163</f>
        <v>0</v>
      </c>
      <c r="C20" s="10">
        <f>+'24-01-025 Ind. Proy'!K163</f>
        <v>0</v>
      </c>
      <c r="D20" s="10">
        <f>+'24-01-025 Ind. Proy'!M163</f>
        <v>0</v>
      </c>
      <c r="E20" s="10">
        <f>+'24-01-025 Ind. Proy'!N163</f>
        <v>0</v>
      </c>
      <c r="F20" s="10">
        <f>+'24-01-025 Ind. Proy'!O163</f>
        <v>0</v>
      </c>
      <c r="G20" s="10">
        <f>+'24-01-025 Ind. Proy'!R163</f>
        <v>0</v>
      </c>
      <c r="H20" s="10">
        <f>+'24-01-025 Ind. Proy'!S163</f>
        <v>0</v>
      </c>
      <c r="I20" s="10">
        <f>+'24-01-025 Ind. Proy'!T163</f>
        <v>0</v>
      </c>
      <c r="J20" s="10">
        <f>+'24-01-025 Ind. Proy'!U163</f>
        <v>0</v>
      </c>
      <c r="K20" s="10">
        <f>+'24-01-025 Ind. Proy'!V163</f>
        <v>0</v>
      </c>
      <c r="L20" s="10">
        <f>+'24-01-025 Ind. Proy'!W163</f>
        <v>0</v>
      </c>
      <c r="M20" s="10">
        <f>+'24-01-025 Ind. Proy'!X163</f>
        <v>0</v>
      </c>
      <c r="N20" s="10">
        <f>+'24-01-025 Ind. Proy'!Y163</f>
        <v>0</v>
      </c>
      <c r="O20" s="10">
        <f>+'24-01-025 Ind. Proy'!Z163</f>
        <v>0</v>
      </c>
      <c r="P20" s="10">
        <f>+'24-01-025 Ind. Proy'!AA163</f>
        <v>0</v>
      </c>
      <c r="Q20" s="10">
        <f>+'24-01-025 Ind. Proy'!AB163</f>
        <v>0</v>
      </c>
      <c r="R20" s="10">
        <f>+'24-01-025 Ind. Proy'!AC163</f>
        <v>0</v>
      </c>
      <c r="S20" s="10">
        <f>+'24-01-025 Ind. Proy'!AD163</f>
        <v>0</v>
      </c>
      <c r="T20" s="10">
        <f>+'24-01-025 Ind. Proy'!AE163</f>
        <v>0</v>
      </c>
      <c r="U20" s="10">
        <f>+'24-01-025 Ind. Proy'!AF163</f>
        <v>0</v>
      </c>
      <c r="V20" s="10">
        <f>+'24-01-025 Ind. Proy'!AG163</f>
        <v>0</v>
      </c>
      <c r="W20" s="10">
        <f>+'24-01-025 Ind. Proy'!AH163</f>
        <v>0</v>
      </c>
      <c r="X20" s="49">
        <f>+'24-01-025 Ind. Proy'!AI163</f>
        <v>0</v>
      </c>
      <c r="Y20" s="49">
        <f>+'24-01-025 Ind. Proy'!AJ163</f>
        <v>0</v>
      </c>
    </row>
    <row r="21" spans="1:25" s="45" customFormat="1" ht="24.75" customHeight="1" x14ac:dyDescent="0.25">
      <c r="A21" s="50" t="s">
        <v>68</v>
      </c>
      <c r="B21" s="10">
        <f>+'24-01-025 Ind. Proy'!J175</f>
        <v>0</v>
      </c>
      <c r="C21" s="10">
        <f>+'24-01-025 Ind. Proy'!K175</f>
        <v>0</v>
      </c>
      <c r="D21" s="10">
        <f>+'24-01-025 Ind. Proy'!M175</f>
        <v>0</v>
      </c>
      <c r="E21" s="10">
        <f>+'24-01-025 Ind. Proy'!N175</f>
        <v>0</v>
      </c>
      <c r="F21" s="10">
        <f>+'24-01-025 Ind. Proy'!O175</f>
        <v>0</v>
      </c>
      <c r="G21" s="10">
        <f>+'24-01-025 Ind. Proy'!R175</f>
        <v>0</v>
      </c>
      <c r="H21" s="10">
        <f>+'24-01-025 Ind. Proy'!S175</f>
        <v>0</v>
      </c>
      <c r="I21" s="10">
        <f>+'24-01-025 Ind. Proy'!T175</f>
        <v>0</v>
      </c>
      <c r="J21" s="10">
        <f>+'24-01-025 Ind. Proy'!U175</f>
        <v>0</v>
      </c>
      <c r="K21" s="10">
        <f>+'24-01-025 Ind. Proy'!V175</f>
        <v>0</v>
      </c>
      <c r="L21" s="10">
        <f>+'24-01-025 Ind. Proy'!W175</f>
        <v>0</v>
      </c>
      <c r="M21" s="10">
        <f>+'24-01-025 Ind. Proy'!X175</f>
        <v>0</v>
      </c>
      <c r="N21" s="10">
        <f>+'24-01-025 Ind. Proy'!Y175</f>
        <v>0</v>
      </c>
      <c r="O21" s="10">
        <f>+'24-01-025 Ind. Proy'!Z175</f>
        <v>0</v>
      </c>
      <c r="P21" s="10">
        <f>+'24-01-025 Ind. Proy'!AA175</f>
        <v>0</v>
      </c>
      <c r="Q21" s="10">
        <f>+'24-01-025 Ind. Proy'!AB175</f>
        <v>0</v>
      </c>
      <c r="R21" s="10">
        <f>+'24-01-025 Ind. Proy'!AC175</f>
        <v>0</v>
      </c>
      <c r="S21" s="10">
        <f>+'24-01-025 Ind. Proy'!AD175</f>
        <v>0</v>
      </c>
      <c r="T21" s="10">
        <f>+'24-01-025 Ind. Proy'!AE175</f>
        <v>0</v>
      </c>
      <c r="U21" s="10">
        <f>+'24-01-025 Ind. Proy'!AF175</f>
        <v>0</v>
      </c>
      <c r="V21" s="10">
        <f>+'24-01-025 Ind. Proy'!AG175</f>
        <v>0</v>
      </c>
      <c r="W21" s="10">
        <f>+'24-01-025 Ind. Proy'!AH175</f>
        <v>0</v>
      </c>
      <c r="X21" s="49">
        <f>+'24-01-025 Ind. Proy'!AI175</f>
        <v>0</v>
      </c>
      <c r="Y21" s="49">
        <f>+'24-01-025 Ind. Proy'!AJ175</f>
        <v>0</v>
      </c>
    </row>
    <row r="22" spans="1:25" s="45" customFormat="1" ht="24.75" customHeight="1" x14ac:dyDescent="0.25">
      <c r="A22" s="50" t="s">
        <v>70</v>
      </c>
      <c r="B22" s="10">
        <f>+'24-01-025 Ind. Proy'!J187</f>
        <v>0</v>
      </c>
      <c r="C22" s="10">
        <f>+'24-01-025 Ind. Proy'!K187</f>
        <v>0</v>
      </c>
      <c r="D22" s="10">
        <f>+'24-01-025 Ind. Proy'!M187</f>
        <v>0</v>
      </c>
      <c r="E22" s="10">
        <f>+'24-01-025 Ind. Proy'!N187</f>
        <v>0</v>
      </c>
      <c r="F22" s="10">
        <f>+'24-01-025 Ind. Proy'!O187</f>
        <v>0</v>
      </c>
      <c r="G22" s="10">
        <f>+'24-01-025 Ind. Proy'!R187</f>
        <v>0</v>
      </c>
      <c r="H22" s="10">
        <f>+'24-01-025 Ind. Proy'!S187</f>
        <v>0</v>
      </c>
      <c r="I22" s="10">
        <f>+'24-01-025 Ind. Proy'!T187</f>
        <v>0</v>
      </c>
      <c r="J22" s="10">
        <f>+'24-01-025 Ind. Proy'!U187</f>
        <v>0</v>
      </c>
      <c r="K22" s="10">
        <f>+'24-01-025 Ind. Proy'!V187</f>
        <v>0</v>
      </c>
      <c r="L22" s="10">
        <f>+'24-01-025 Ind. Proy'!W187</f>
        <v>0</v>
      </c>
      <c r="M22" s="10">
        <f>+'24-01-025 Ind. Proy'!X187</f>
        <v>0</v>
      </c>
      <c r="N22" s="10">
        <f>+'24-01-025 Ind. Proy'!Y187</f>
        <v>0</v>
      </c>
      <c r="O22" s="10">
        <f>+'24-01-025 Ind. Proy'!Z187</f>
        <v>0</v>
      </c>
      <c r="P22" s="10">
        <f>+'24-01-025 Ind. Proy'!AA187</f>
        <v>0</v>
      </c>
      <c r="Q22" s="10">
        <f>+'24-01-025 Ind. Proy'!AB187</f>
        <v>0</v>
      </c>
      <c r="R22" s="10">
        <f>+'24-01-025 Ind. Proy'!AC187</f>
        <v>0</v>
      </c>
      <c r="S22" s="10">
        <f>+'24-01-025 Ind. Proy'!AD187</f>
        <v>0</v>
      </c>
      <c r="T22" s="10">
        <f>+'24-01-025 Ind. Proy'!AE187</f>
        <v>0</v>
      </c>
      <c r="U22" s="10">
        <f>+'24-01-025 Ind. Proy'!AF187</f>
        <v>0</v>
      </c>
      <c r="V22" s="10">
        <f>+'24-01-025 Ind. Proy'!AG187</f>
        <v>0</v>
      </c>
      <c r="W22" s="10">
        <f>+'24-01-025 Ind. Proy'!AH187</f>
        <v>0</v>
      </c>
      <c r="X22" s="49">
        <f>+'24-01-025 Ind. Proy'!AI187</f>
        <v>0</v>
      </c>
      <c r="Y22" s="49">
        <f>+'24-01-025 Ind. Proy'!AJ187</f>
        <v>0</v>
      </c>
    </row>
    <row r="23" spans="1:25" s="45" customFormat="1" ht="24.75" customHeight="1" x14ac:dyDescent="0.25">
      <c r="A23" s="51" t="s">
        <v>72</v>
      </c>
      <c r="B23" s="10">
        <f>+'24-01-025 Ind. Proy'!J190</f>
        <v>425660000</v>
      </c>
      <c r="C23" s="10">
        <f>+'24-01-025 Ind. Proy'!K190</f>
        <v>425660000</v>
      </c>
      <c r="D23" s="10">
        <f>+'24-01-025 Ind. Proy'!M190</f>
        <v>0</v>
      </c>
      <c r="E23" s="10">
        <f>+'24-01-025 Ind. Proy'!N190</f>
        <v>0</v>
      </c>
      <c r="F23" s="10">
        <f>+'24-01-025 Ind. Proy'!O190</f>
        <v>0</v>
      </c>
      <c r="G23" s="10">
        <f>+'24-01-025 Ind. Proy'!R190</f>
        <v>0</v>
      </c>
      <c r="H23" s="10">
        <f>+'24-01-025 Ind. Proy'!S190</f>
        <v>0</v>
      </c>
      <c r="I23" s="10">
        <f>+'24-01-025 Ind. Proy'!T190</f>
        <v>0</v>
      </c>
      <c r="J23" s="10">
        <f>+'24-01-025 Ind. Proy'!U190</f>
        <v>0</v>
      </c>
      <c r="K23" s="10">
        <f>+'24-01-025 Ind. Proy'!V190</f>
        <v>0</v>
      </c>
      <c r="L23" s="10">
        <f>+'24-01-025 Ind. Proy'!W190</f>
        <v>212830000</v>
      </c>
      <c r="M23" s="10">
        <f>+'24-01-025 Ind. Proy'!X190</f>
        <v>0</v>
      </c>
      <c r="N23" s="10">
        <f>+'24-01-025 Ind. Proy'!Y190</f>
        <v>212830000</v>
      </c>
      <c r="O23" s="10">
        <f>+'24-01-025 Ind. Proy'!Z190</f>
        <v>0</v>
      </c>
      <c r="P23" s="10">
        <f>+'24-01-025 Ind. Proy'!AA190</f>
        <v>0</v>
      </c>
      <c r="Q23" s="10">
        <f>+'24-01-025 Ind. Proy'!AB190</f>
        <v>0</v>
      </c>
      <c r="R23" s="10">
        <f>+'24-01-025 Ind. Proy'!AC190</f>
        <v>0</v>
      </c>
      <c r="S23" s="10">
        <f>+'24-01-025 Ind. Proy'!AD190</f>
        <v>0</v>
      </c>
      <c r="T23" s="10">
        <f>+'24-01-025 Ind. Proy'!AE190</f>
        <v>0</v>
      </c>
      <c r="U23" s="10">
        <f>+'24-01-025 Ind. Proy'!AF190</f>
        <v>0</v>
      </c>
      <c r="V23" s="10">
        <f>+'24-01-025 Ind. Proy'!AG190</f>
        <v>0</v>
      </c>
      <c r="W23" s="10">
        <f>+'24-01-025 Ind. Proy'!AH190</f>
        <v>212830000</v>
      </c>
      <c r="X23" s="49">
        <f>+'24-01-025 Ind. Proy'!AI190</f>
        <v>0.5</v>
      </c>
      <c r="Y23" s="49">
        <f>+'24-01-025 Ind. Proy'!AJ190</f>
        <v>1</v>
      </c>
    </row>
    <row r="24" spans="1:25" ht="15" customHeight="1" x14ac:dyDescent="0.25">
      <c r="A24" s="173" t="str">
        <f>"TOTAL ASIG."&amp;" "&amp;$A$5</f>
        <v>TOTAL ASIG. 24-01-025 "Prodemu"</v>
      </c>
      <c r="B24" s="174">
        <f t="shared" ref="B24:W24" si="0">SUM(B8:B23)</f>
        <v>425660000</v>
      </c>
      <c r="C24" s="174">
        <f t="shared" si="0"/>
        <v>425660000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0</v>
      </c>
      <c r="J24" s="174">
        <f t="shared" si="0"/>
        <v>0</v>
      </c>
      <c r="K24" s="174">
        <f t="shared" si="0"/>
        <v>0</v>
      </c>
      <c r="L24" s="174">
        <f t="shared" si="0"/>
        <v>212830000</v>
      </c>
      <c r="M24" s="174">
        <f t="shared" si="0"/>
        <v>0</v>
      </c>
      <c r="N24" s="174">
        <f t="shared" si="0"/>
        <v>212830000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212830000</v>
      </c>
      <c r="X24" s="175">
        <f>+'24-01-025 Ind. Proy'!AI191</f>
        <v>0.5</v>
      </c>
      <c r="Y24" s="175">
        <f>'24-01-025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A41"/>
  <sheetViews>
    <sheetView zoomScaleNormal="100" workbookViewId="0">
      <selection activeCell="R8" sqref="R1:V1048576"/>
    </sheetView>
  </sheetViews>
  <sheetFormatPr baseColWidth="10" defaultRowHeight="1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8" max="16384" width="11.42578125" style="15"/>
  </cols>
  <sheetData>
    <row r="1" spans="1:25" s="12" customFormat="1" ht="15" customHeight="1" x14ac:dyDescent="0.25">
      <c r="A1" s="239" t="str">
        <f>+'24-02-016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+'24-02-016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+'24-02-016 Ind. Proy'!A5:U5</f>
        <v>24-02-016 "Programa Salud Oral"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ht="12.75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+'24-02-016 Ind. Proy'!J19</f>
        <v>0</v>
      </c>
      <c r="C8" s="10">
        <f>+'24-02-016 Ind. Proy'!K19</f>
        <v>0</v>
      </c>
      <c r="D8" s="10">
        <f>+'24-02-016 Ind. Proy'!M19</f>
        <v>0</v>
      </c>
      <c r="E8" s="10">
        <f>+'24-02-016 Ind. Proy'!N19</f>
        <v>0</v>
      </c>
      <c r="F8" s="10">
        <f>+'24-02-016 Ind. Proy'!O19</f>
        <v>0</v>
      </c>
      <c r="G8" s="10">
        <f>+'24-02-016 Ind. Proy'!R19</f>
        <v>0</v>
      </c>
      <c r="H8" s="10">
        <f>+'24-02-016 Ind. Proy'!S19</f>
        <v>0</v>
      </c>
      <c r="I8" s="10">
        <f>+'24-02-016 Ind. Proy'!T19</f>
        <v>0</v>
      </c>
      <c r="J8" s="10">
        <f>+'24-02-016 Ind. Proy'!U19</f>
        <v>0</v>
      </c>
      <c r="K8" s="10">
        <f>+'24-02-016 Ind. Proy'!V19</f>
        <v>0</v>
      </c>
      <c r="L8" s="10">
        <f>+'24-02-016 Ind. Proy'!W19</f>
        <v>0</v>
      </c>
      <c r="M8" s="10">
        <f>+'24-02-016 Ind. Proy'!X19</f>
        <v>0</v>
      </c>
      <c r="N8" s="10">
        <f>+'24-02-016 Ind. Proy'!Y19</f>
        <v>0</v>
      </c>
      <c r="O8" s="10">
        <f>+'24-02-016 Ind. Proy'!Z19</f>
        <v>0</v>
      </c>
      <c r="P8" s="10">
        <f>+'24-02-016 Ind. Proy'!AA19</f>
        <v>0</v>
      </c>
      <c r="Q8" s="10">
        <f>+'24-02-016 Ind. Proy'!AB19</f>
        <v>0</v>
      </c>
      <c r="R8" s="10">
        <f>+'24-02-016 Ind. Proy'!AC19</f>
        <v>0</v>
      </c>
      <c r="S8" s="10">
        <f>+'24-02-016 Ind. Proy'!AD19</f>
        <v>0</v>
      </c>
      <c r="T8" s="10">
        <f>+'24-02-016 Ind. Proy'!AE19</f>
        <v>0</v>
      </c>
      <c r="U8" s="10">
        <f>+'24-02-016 Ind. Proy'!AF19</f>
        <v>0</v>
      </c>
      <c r="V8" s="10">
        <f>+'24-02-016 Ind. Proy'!AG19</f>
        <v>0</v>
      </c>
      <c r="W8" s="10">
        <f>+'24-02-016 Ind. Proy'!AH19</f>
        <v>0</v>
      </c>
      <c r="X8" s="49">
        <f>+'24-02-016 Ind. Proy'!AI19</f>
        <v>0</v>
      </c>
      <c r="Y8" s="49">
        <f>+'24-02-016 Ind. Proy'!AJ19</f>
        <v>0</v>
      </c>
    </row>
    <row r="9" spans="1:25" s="45" customFormat="1" ht="24.75" customHeight="1" x14ac:dyDescent="0.25">
      <c r="A9" s="48" t="s">
        <v>44</v>
      </c>
      <c r="B9" s="10">
        <f>+'24-02-016 Ind. Proy'!J31</f>
        <v>0</v>
      </c>
      <c r="C9" s="10">
        <f>+'24-02-016 Ind. Proy'!K31</f>
        <v>0</v>
      </c>
      <c r="D9" s="10">
        <f>+'24-02-016 Ind. Proy'!M31</f>
        <v>0</v>
      </c>
      <c r="E9" s="10">
        <f>+'24-02-016 Ind. Proy'!N31</f>
        <v>0</v>
      </c>
      <c r="F9" s="10">
        <f>+'24-02-016 Ind. Proy'!O31</f>
        <v>0</v>
      </c>
      <c r="G9" s="10">
        <f>+'24-02-016 Ind. Proy'!R31</f>
        <v>0</v>
      </c>
      <c r="H9" s="10">
        <f>+'24-02-016 Ind. Proy'!S31</f>
        <v>0</v>
      </c>
      <c r="I9" s="10">
        <f>+'24-02-016 Ind. Proy'!T31</f>
        <v>0</v>
      </c>
      <c r="J9" s="10">
        <f>+'24-02-016 Ind. Proy'!U31</f>
        <v>0</v>
      </c>
      <c r="K9" s="10">
        <f>+'24-02-016 Ind. Proy'!V31</f>
        <v>0</v>
      </c>
      <c r="L9" s="10">
        <f>+'24-02-016 Ind. Proy'!W31</f>
        <v>0</v>
      </c>
      <c r="M9" s="10">
        <f>+'24-02-016 Ind. Proy'!X31</f>
        <v>0</v>
      </c>
      <c r="N9" s="10">
        <f>+'24-02-016 Ind. Proy'!Y31</f>
        <v>0</v>
      </c>
      <c r="O9" s="10">
        <f>+'24-02-016 Ind. Proy'!Z31</f>
        <v>0</v>
      </c>
      <c r="P9" s="10">
        <f>+'24-02-016 Ind. Proy'!AA31</f>
        <v>0</v>
      </c>
      <c r="Q9" s="10">
        <f>+'24-02-016 Ind. Proy'!AB31</f>
        <v>0</v>
      </c>
      <c r="R9" s="10">
        <f>+'24-02-016 Ind. Proy'!AC31</f>
        <v>0</v>
      </c>
      <c r="S9" s="10">
        <f>+'24-02-016 Ind. Proy'!AD31</f>
        <v>0</v>
      </c>
      <c r="T9" s="10">
        <f>+'24-02-016 Ind. Proy'!AE31</f>
        <v>0</v>
      </c>
      <c r="U9" s="10">
        <f>+'24-02-016 Ind. Proy'!AF31</f>
        <v>0</v>
      </c>
      <c r="V9" s="10">
        <f>+'24-02-016 Ind. Proy'!AG31</f>
        <v>0</v>
      </c>
      <c r="W9" s="10">
        <f>+'24-02-016 Ind. Proy'!AH31</f>
        <v>0</v>
      </c>
      <c r="X9" s="49">
        <f>+'24-02-016 Ind. Proy'!AI31</f>
        <v>0</v>
      </c>
      <c r="Y9" s="49">
        <f>+'24-02-016 Ind. Proy'!AJ31</f>
        <v>0</v>
      </c>
    </row>
    <row r="10" spans="1:25" s="45" customFormat="1" ht="24.75" customHeight="1" x14ac:dyDescent="0.25">
      <c r="A10" s="48" t="s">
        <v>46</v>
      </c>
      <c r="B10" s="10">
        <f>+'24-02-016 Ind. Proy'!J43</f>
        <v>0</v>
      </c>
      <c r="C10" s="10">
        <f>+'24-02-016 Ind. Proy'!K43</f>
        <v>0</v>
      </c>
      <c r="D10" s="10">
        <f>+'24-02-016 Ind. Proy'!M43</f>
        <v>0</v>
      </c>
      <c r="E10" s="10">
        <f>+'24-02-016 Ind. Proy'!N43</f>
        <v>0</v>
      </c>
      <c r="F10" s="10">
        <f>+'24-02-016 Ind. Proy'!O43</f>
        <v>0</v>
      </c>
      <c r="G10" s="10">
        <f>+'24-02-016 Ind. Proy'!R43</f>
        <v>0</v>
      </c>
      <c r="H10" s="10">
        <f>+'24-02-016 Ind. Proy'!S43</f>
        <v>0</v>
      </c>
      <c r="I10" s="10">
        <f>+'24-02-016 Ind. Proy'!T43</f>
        <v>0</v>
      </c>
      <c r="J10" s="10">
        <f>+'24-02-016 Ind. Proy'!U43</f>
        <v>0</v>
      </c>
      <c r="K10" s="10">
        <f>+'24-02-016 Ind. Proy'!V43</f>
        <v>0</v>
      </c>
      <c r="L10" s="10">
        <f>+'24-02-016 Ind. Proy'!W43</f>
        <v>0</v>
      </c>
      <c r="M10" s="10">
        <f>+'24-02-016 Ind. Proy'!X43</f>
        <v>0</v>
      </c>
      <c r="N10" s="10">
        <f>+'24-02-016 Ind. Proy'!Y43</f>
        <v>0</v>
      </c>
      <c r="O10" s="10">
        <f>+'24-02-016 Ind. Proy'!Z43</f>
        <v>0</v>
      </c>
      <c r="P10" s="10">
        <f>+'24-02-016 Ind. Proy'!AA43</f>
        <v>0</v>
      </c>
      <c r="Q10" s="10">
        <f>+'24-02-016 Ind. Proy'!AB43</f>
        <v>0</v>
      </c>
      <c r="R10" s="10">
        <f>+'24-02-016 Ind. Proy'!AC43</f>
        <v>0</v>
      </c>
      <c r="S10" s="10">
        <f>+'24-02-016 Ind. Proy'!AD43</f>
        <v>0</v>
      </c>
      <c r="T10" s="10">
        <f>+'24-02-016 Ind. Proy'!AE43</f>
        <v>0</v>
      </c>
      <c r="U10" s="10">
        <f>+'24-02-016 Ind. Proy'!AF43</f>
        <v>0</v>
      </c>
      <c r="V10" s="10">
        <f>+'24-02-016 Ind. Proy'!AG43</f>
        <v>0</v>
      </c>
      <c r="W10" s="10">
        <f>+'24-02-016 Ind. Proy'!AH43</f>
        <v>0</v>
      </c>
      <c r="X10" s="49">
        <f>+'24-02-016 Ind. Proy'!AI43</f>
        <v>0</v>
      </c>
      <c r="Y10" s="49">
        <f>+'24-02-016 Ind. Proy'!AJ43</f>
        <v>0</v>
      </c>
    </row>
    <row r="11" spans="1:25" s="45" customFormat="1" ht="24.75" customHeight="1" x14ac:dyDescent="0.25">
      <c r="A11" s="48" t="s">
        <v>48</v>
      </c>
      <c r="B11" s="10">
        <f>+'24-02-016 Ind. Proy'!J55</f>
        <v>0</v>
      </c>
      <c r="C11" s="10">
        <f>+'24-02-016 Ind. Proy'!K55</f>
        <v>0</v>
      </c>
      <c r="D11" s="10">
        <f>+'24-02-016 Ind. Proy'!M55</f>
        <v>0</v>
      </c>
      <c r="E11" s="10">
        <f>+'24-02-016 Ind. Proy'!N55</f>
        <v>0</v>
      </c>
      <c r="F11" s="10">
        <f>+'24-02-016 Ind. Proy'!O55</f>
        <v>0</v>
      </c>
      <c r="G11" s="10">
        <f>+'24-02-016 Ind. Proy'!R55</f>
        <v>0</v>
      </c>
      <c r="H11" s="10">
        <f>+'24-02-016 Ind. Proy'!S55</f>
        <v>0</v>
      </c>
      <c r="I11" s="10">
        <f>+'24-02-016 Ind. Proy'!T55</f>
        <v>0</v>
      </c>
      <c r="J11" s="10">
        <f>+'24-02-016 Ind. Proy'!U55</f>
        <v>0</v>
      </c>
      <c r="K11" s="10">
        <f>+'24-02-016 Ind. Proy'!V55</f>
        <v>0</v>
      </c>
      <c r="L11" s="10">
        <f>+'24-02-016 Ind. Proy'!W55</f>
        <v>0</v>
      </c>
      <c r="M11" s="10">
        <f>+'24-02-016 Ind. Proy'!X55</f>
        <v>0</v>
      </c>
      <c r="N11" s="10">
        <f>+'24-02-016 Ind. Proy'!Y55</f>
        <v>0</v>
      </c>
      <c r="O11" s="10">
        <f>+'24-02-016 Ind. Proy'!Z55</f>
        <v>0</v>
      </c>
      <c r="P11" s="10">
        <f>+'24-02-016 Ind. Proy'!AA55</f>
        <v>0</v>
      </c>
      <c r="Q11" s="10">
        <f>+'24-02-016 Ind. Proy'!AB55</f>
        <v>0</v>
      </c>
      <c r="R11" s="10">
        <f>+'24-02-016 Ind. Proy'!AC55</f>
        <v>0</v>
      </c>
      <c r="S11" s="10">
        <f>+'24-02-016 Ind. Proy'!AD55</f>
        <v>0</v>
      </c>
      <c r="T11" s="10">
        <f>+'24-02-016 Ind. Proy'!AE55</f>
        <v>0</v>
      </c>
      <c r="U11" s="10">
        <f>+'24-02-016 Ind. Proy'!AF55</f>
        <v>0</v>
      </c>
      <c r="V11" s="10">
        <f>+'24-02-016 Ind. Proy'!AG55</f>
        <v>0</v>
      </c>
      <c r="W11" s="10">
        <f>+'24-02-016 Ind. Proy'!AH55</f>
        <v>0</v>
      </c>
      <c r="X11" s="49">
        <f>+'24-02-016 Ind. Proy'!AI55</f>
        <v>0</v>
      </c>
      <c r="Y11" s="49">
        <f>+'24-02-016 Ind. Proy'!AJ55</f>
        <v>0</v>
      </c>
    </row>
    <row r="12" spans="1:25" s="45" customFormat="1" ht="24.75" customHeight="1" x14ac:dyDescent="0.25">
      <c r="A12" s="48" t="s">
        <v>50</v>
      </c>
      <c r="B12" s="10">
        <f>+'24-02-016 Ind. Proy'!J67</f>
        <v>0</v>
      </c>
      <c r="C12" s="10">
        <f>+'24-02-016 Ind. Proy'!K67</f>
        <v>0</v>
      </c>
      <c r="D12" s="10">
        <f>+'24-02-016 Ind. Proy'!M67</f>
        <v>0</v>
      </c>
      <c r="E12" s="10">
        <f>+'24-02-016 Ind. Proy'!N67</f>
        <v>0</v>
      </c>
      <c r="F12" s="10">
        <f>+'24-02-016 Ind. Proy'!O67</f>
        <v>0</v>
      </c>
      <c r="G12" s="10">
        <f>+'24-02-016 Ind. Proy'!R67</f>
        <v>0</v>
      </c>
      <c r="H12" s="10">
        <f>+'24-02-016 Ind. Proy'!S67</f>
        <v>0</v>
      </c>
      <c r="I12" s="10">
        <f>+'24-02-016 Ind. Proy'!T67</f>
        <v>0</v>
      </c>
      <c r="J12" s="10">
        <f>+'24-02-016 Ind. Proy'!U67</f>
        <v>0</v>
      </c>
      <c r="K12" s="10">
        <f>+'24-02-016 Ind. Proy'!V67</f>
        <v>0</v>
      </c>
      <c r="L12" s="10">
        <f>+'24-02-016 Ind. Proy'!W67</f>
        <v>0</v>
      </c>
      <c r="M12" s="10">
        <f>+'24-02-016 Ind. Proy'!X67</f>
        <v>0</v>
      </c>
      <c r="N12" s="10">
        <f>+'24-02-016 Ind. Proy'!Y67</f>
        <v>0</v>
      </c>
      <c r="O12" s="10">
        <f>+'24-02-016 Ind. Proy'!Z67</f>
        <v>0</v>
      </c>
      <c r="P12" s="10">
        <f>+'24-02-016 Ind. Proy'!AA67</f>
        <v>0</v>
      </c>
      <c r="Q12" s="10">
        <f>+'24-02-016 Ind. Proy'!AB67</f>
        <v>0</v>
      </c>
      <c r="R12" s="10">
        <f>+'24-02-016 Ind. Proy'!AC67</f>
        <v>0</v>
      </c>
      <c r="S12" s="10">
        <f>+'24-02-016 Ind. Proy'!AD67</f>
        <v>0</v>
      </c>
      <c r="T12" s="10">
        <f>+'24-02-016 Ind. Proy'!AE67</f>
        <v>0</v>
      </c>
      <c r="U12" s="10">
        <f>+'24-02-016 Ind. Proy'!AF67</f>
        <v>0</v>
      </c>
      <c r="V12" s="10">
        <f>+'24-02-016 Ind. Proy'!AG67</f>
        <v>0</v>
      </c>
      <c r="W12" s="10">
        <f>+'24-02-016 Ind. Proy'!AH67</f>
        <v>0</v>
      </c>
      <c r="X12" s="49">
        <f>+'24-02-016 Ind. Proy'!AI67</f>
        <v>0</v>
      </c>
      <c r="Y12" s="49">
        <f>+'24-02-016 Ind. Proy'!AJ67</f>
        <v>0</v>
      </c>
    </row>
    <row r="13" spans="1:25" s="45" customFormat="1" ht="24.75" customHeight="1" x14ac:dyDescent="0.25">
      <c r="A13" s="48" t="s">
        <v>52</v>
      </c>
      <c r="B13" s="10">
        <f>+'24-02-016 Ind. Proy'!J79</f>
        <v>0</v>
      </c>
      <c r="C13" s="10">
        <f>+'24-02-016 Ind. Proy'!K79</f>
        <v>0</v>
      </c>
      <c r="D13" s="10">
        <f>+'24-02-016 Ind. Proy'!M79</f>
        <v>0</v>
      </c>
      <c r="E13" s="10">
        <f>+'24-02-016 Ind. Proy'!N79</f>
        <v>0</v>
      </c>
      <c r="F13" s="10">
        <f>+'24-02-016 Ind. Proy'!O79</f>
        <v>0</v>
      </c>
      <c r="G13" s="10">
        <f>+'24-02-016 Ind. Proy'!R79</f>
        <v>0</v>
      </c>
      <c r="H13" s="10">
        <f>+'24-02-016 Ind. Proy'!S79</f>
        <v>0</v>
      </c>
      <c r="I13" s="10">
        <f>+'24-02-016 Ind. Proy'!T79</f>
        <v>0</v>
      </c>
      <c r="J13" s="10">
        <f>+'24-02-016 Ind. Proy'!U79</f>
        <v>0</v>
      </c>
      <c r="K13" s="10">
        <f>+'24-02-016 Ind. Proy'!V79</f>
        <v>0</v>
      </c>
      <c r="L13" s="10">
        <f>+'24-02-016 Ind. Proy'!W79</f>
        <v>0</v>
      </c>
      <c r="M13" s="10">
        <f>+'24-02-016 Ind. Proy'!X79</f>
        <v>0</v>
      </c>
      <c r="N13" s="10">
        <f>+'24-02-016 Ind. Proy'!Y79</f>
        <v>0</v>
      </c>
      <c r="O13" s="10">
        <f>+'24-02-016 Ind. Proy'!Z79</f>
        <v>0</v>
      </c>
      <c r="P13" s="10">
        <f>+'24-02-016 Ind. Proy'!AA79</f>
        <v>0</v>
      </c>
      <c r="Q13" s="10">
        <f>+'24-02-016 Ind. Proy'!AB79</f>
        <v>0</v>
      </c>
      <c r="R13" s="10">
        <f>+'24-02-016 Ind. Proy'!AC79</f>
        <v>0</v>
      </c>
      <c r="S13" s="10">
        <f>+'24-02-016 Ind. Proy'!AD79</f>
        <v>0</v>
      </c>
      <c r="T13" s="10">
        <f>+'24-02-016 Ind. Proy'!AE79</f>
        <v>0</v>
      </c>
      <c r="U13" s="10">
        <f>+'24-02-016 Ind. Proy'!AF79</f>
        <v>0</v>
      </c>
      <c r="V13" s="10">
        <f>+'24-02-016 Ind. Proy'!AG79</f>
        <v>0</v>
      </c>
      <c r="W13" s="10">
        <f>+'24-02-016 Ind. Proy'!AH79</f>
        <v>0</v>
      </c>
      <c r="X13" s="49">
        <f>+'24-02-016 Ind. Proy'!AI79</f>
        <v>0</v>
      </c>
      <c r="Y13" s="49">
        <f>+'24-02-016 Ind. Proy'!AJ79</f>
        <v>0</v>
      </c>
    </row>
    <row r="14" spans="1:25" s="45" customFormat="1" ht="24.75" customHeight="1" x14ac:dyDescent="0.25">
      <c r="A14" s="48" t="s">
        <v>54</v>
      </c>
      <c r="B14" s="10">
        <f>+'24-02-016 Ind. Proy'!J91</f>
        <v>0</v>
      </c>
      <c r="C14" s="10">
        <f>+'24-02-016 Ind. Proy'!K91</f>
        <v>0</v>
      </c>
      <c r="D14" s="10">
        <f>+'24-02-016 Ind. Proy'!M91</f>
        <v>0</v>
      </c>
      <c r="E14" s="10">
        <f>+'24-02-016 Ind. Proy'!N91</f>
        <v>0</v>
      </c>
      <c r="F14" s="10">
        <f>+'24-02-016 Ind. Proy'!O91</f>
        <v>0</v>
      </c>
      <c r="G14" s="10">
        <f>+'24-02-016 Ind. Proy'!R91</f>
        <v>0</v>
      </c>
      <c r="H14" s="10">
        <f>+'24-02-016 Ind. Proy'!S91</f>
        <v>0</v>
      </c>
      <c r="I14" s="10">
        <f>+'24-02-016 Ind. Proy'!T91</f>
        <v>0</v>
      </c>
      <c r="J14" s="10">
        <f>+'24-02-016 Ind. Proy'!U91</f>
        <v>0</v>
      </c>
      <c r="K14" s="10">
        <f>+'24-02-016 Ind. Proy'!V91</f>
        <v>0</v>
      </c>
      <c r="L14" s="10">
        <f>+'24-02-016 Ind. Proy'!W91</f>
        <v>0</v>
      </c>
      <c r="M14" s="10">
        <f>+'24-02-016 Ind. Proy'!X91</f>
        <v>0</v>
      </c>
      <c r="N14" s="10">
        <f>+'24-02-016 Ind. Proy'!Y91</f>
        <v>0</v>
      </c>
      <c r="O14" s="10">
        <f>+'24-02-016 Ind. Proy'!Z91</f>
        <v>0</v>
      </c>
      <c r="P14" s="10">
        <f>+'24-02-016 Ind. Proy'!AA91</f>
        <v>0</v>
      </c>
      <c r="Q14" s="10">
        <f>+'24-02-016 Ind. Proy'!AB91</f>
        <v>0</v>
      </c>
      <c r="R14" s="10">
        <f>+'24-02-016 Ind. Proy'!AC91</f>
        <v>0</v>
      </c>
      <c r="S14" s="10">
        <f>+'24-02-016 Ind. Proy'!AD91</f>
        <v>0</v>
      </c>
      <c r="T14" s="10">
        <f>+'24-02-016 Ind. Proy'!AE91</f>
        <v>0</v>
      </c>
      <c r="U14" s="10">
        <f>+'24-02-016 Ind. Proy'!AF91</f>
        <v>0</v>
      </c>
      <c r="V14" s="10">
        <f>+'24-02-016 Ind. Proy'!AG91</f>
        <v>0</v>
      </c>
      <c r="W14" s="10">
        <f>+'24-02-016 Ind. Proy'!AH91</f>
        <v>0</v>
      </c>
      <c r="X14" s="49">
        <f>+'24-02-016 Ind. Proy'!AI91</f>
        <v>0</v>
      </c>
      <c r="Y14" s="49">
        <f>+'24-02-016 Ind. Proy'!AJ91</f>
        <v>0</v>
      </c>
    </row>
    <row r="15" spans="1:25" s="45" customFormat="1" ht="24.75" customHeight="1" x14ac:dyDescent="0.25">
      <c r="A15" s="48" t="s">
        <v>56</v>
      </c>
      <c r="B15" s="10">
        <f>+'24-02-016 Ind. Proy'!J103</f>
        <v>0</v>
      </c>
      <c r="C15" s="10">
        <f>+'24-02-016 Ind. Proy'!K103</f>
        <v>0</v>
      </c>
      <c r="D15" s="10">
        <f>+'24-02-016 Ind. Proy'!M103</f>
        <v>0</v>
      </c>
      <c r="E15" s="10">
        <f>+'24-02-016 Ind. Proy'!N103</f>
        <v>0</v>
      </c>
      <c r="F15" s="10">
        <f>+'24-02-016 Ind. Proy'!O103</f>
        <v>0</v>
      </c>
      <c r="G15" s="10">
        <f>+'24-02-016 Ind. Proy'!R103</f>
        <v>0</v>
      </c>
      <c r="H15" s="10">
        <f>+'24-02-016 Ind. Proy'!S103</f>
        <v>0</v>
      </c>
      <c r="I15" s="10">
        <f>+'24-02-016 Ind. Proy'!T103</f>
        <v>0</v>
      </c>
      <c r="J15" s="10">
        <f>+'24-02-016 Ind. Proy'!U103</f>
        <v>0</v>
      </c>
      <c r="K15" s="10">
        <f>+'24-02-016 Ind. Proy'!V103</f>
        <v>0</v>
      </c>
      <c r="L15" s="10">
        <f>+'24-02-016 Ind. Proy'!W103</f>
        <v>0</v>
      </c>
      <c r="M15" s="10">
        <f>+'24-02-016 Ind. Proy'!X103</f>
        <v>0</v>
      </c>
      <c r="N15" s="10">
        <f>+'24-02-016 Ind. Proy'!Y103</f>
        <v>0</v>
      </c>
      <c r="O15" s="10">
        <f>+'24-02-016 Ind. Proy'!Z103</f>
        <v>0</v>
      </c>
      <c r="P15" s="10">
        <f>+'24-02-016 Ind. Proy'!AA103</f>
        <v>0</v>
      </c>
      <c r="Q15" s="10">
        <f>+'24-02-016 Ind. Proy'!AB103</f>
        <v>0</v>
      </c>
      <c r="R15" s="10">
        <f>+'24-02-016 Ind. Proy'!AC103</f>
        <v>0</v>
      </c>
      <c r="S15" s="10">
        <f>+'24-02-016 Ind. Proy'!AD103</f>
        <v>0</v>
      </c>
      <c r="T15" s="10">
        <f>+'24-02-016 Ind. Proy'!AE103</f>
        <v>0</v>
      </c>
      <c r="U15" s="10">
        <f>+'24-02-016 Ind. Proy'!AF103</f>
        <v>0</v>
      </c>
      <c r="V15" s="10">
        <f>+'24-02-016 Ind. Proy'!AG103</f>
        <v>0</v>
      </c>
      <c r="W15" s="10">
        <f>+'24-02-016 Ind. Proy'!AH103</f>
        <v>0</v>
      </c>
      <c r="X15" s="49">
        <f>+'24-02-016 Ind. Proy'!AI103</f>
        <v>0</v>
      </c>
      <c r="Y15" s="49">
        <f>+'24-02-016 Ind. Proy'!AJ103</f>
        <v>0</v>
      </c>
    </row>
    <row r="16" spans="1:25" s="45" customFormat="1" ht="24.75" customHeight="1" x14ac:dyDescent="0.25">
      <c r="A16" s="48" t="s">
        <v>58</v>
      </c>
      <c r="B16" s="10">
        <f>+'24-02-016 Ind. Proy'!J115</f>
        <v>0</v>
      </c>
      <c r="C16" s="10">
        <f>+'24-02-016 Ind. Proy'!K115</f>
        <v>0</v>
      </c>
      <c r="D16" s="10">
        <f>+'24-02-016 Ind. Proy'!M115</f>
        <v>0</v>
      </c>
      <c r="E16" s="10">
        <f>+'24-02-016 Ind. Proy'!N115</f>
        <v>0</v>
      </c>
      <c r="F16" s="10">
        <f>+'24-02-016 Ind. Proy'!O115</f>
        <v>0</v>
      </c>
      <c r="G16" s="10">
        <f>+'24-02-016 Ind. Proy'!R115</f>
        <v>0</v>
      </c>
      <c r="H16" s="10">
        <f>+'24-02-016 Ind. Proy'!S115</f>
        <v>0</v>
      </c>
      <c r="I16" s="10">
        <f>+'24-02-016 Ind. Proy'!T115</f>
        <v>0</v>
      </c>
      <c r="J16" s="10">
        <f>+'24-02-016 Ind. Proy'!U115</f>
        <v>0</v>
      </c>
      <c r="K16" s="10">
        <f>+'24-02-016 Ind. Proy'!V115</f>
        <v>0</v>
      </c>
      <c r="L16" s="10">
        <f>+'24-02-016 Ind. Proy'!W115</f>
        <v>0</v>
      </c>
      <c r="M16" s="10">
        <f>+'24-02-016 Ind. Proy'!X115</f>
        <v>0</v>
      </c>
      <c r="N16" s="10">
        <f>+'24-02-016 Ind. Proy'!Y115</f>
        <v>0</v>
      </c>
      <c r="O16" s="10">
        <f>+'24-02-016 Ind. Proy'!Z115</f>
        <v>0</v>
      </c>
      <c r="P16" s="10">
        <f>+'24-02-016 Ind. Proy'!AA115</f>
        <v>0</v>
      </c>
      <c r="Q16" s="10">
        <f>+'24-02-016 Ind. Proy'!AB115</f>
        <v>0</v>
      </c>
      <c r="R16" s="10">
        <f>+'24-02-016 Ind. Proy'!AC115</f>
        <v>0</v>
      </c>
      <c r="S16" s="10">
        <f>+'24-02-016 Ind. Proy'!AD115</f>
        <v>0</v>
      </c>
      <c r="T16" s="10">
        <f>+'24-02-016 Ind. Proy'!AE115</f>
        <v>0</v>
      </c>
      <c r="U16" s="10">
        <f>+'24-02-016 Ind. Proy'!AF115</f>
        <v>0</v>
      </c>
      <c r="V16" s="10">
        <f>+'24-02-016 Ind. Proy'!AG115</f>
        <v>0</v>
      </c>
      <c r="W16" s="10">
        <f>+'24-02-016 Ind. Proy'!AH115</f>
        <v>0</v>
      </c>
      <c r="X16" s="49">
        <f>+'24-02-016 Ind. Proy'!AI115</f>
        <v>0</v>
      </c>
      <c r="Y16" s="49">
        <f>+'24-02-016 Ind. Proy'!AJ115</f>
        <v>0</v>
      </c>
    </row>
    <row r="17" spans="1:25" s="45" customFormat="1" ht="24.75" customHeight="1" x14ac:dyDescent="0.25">
      <c r="A17" s="48" t="s">
        <v>60</v>
      </c>
      <c r="B17" s="10">
        <f>+'24-02-016 Ind. Proy'!J127</f>
        <v>0</v>
      </c>
      <c r="C17" s="10">
        <f>+'24-02-016 Ind. Proy'!K127</f>
        <v>0</v>
      </c>
      <c r="D17" s="10">
        <f>+'24-02-016 Ind. Proy'!M127</f>
        <v>0</v>
      </c>
      <c r="E17" s="10">
        <f>+'24-02-016 Ind. Proy'!N127</f>
        <v>0</v>
      </c>
      <c r="F17" s="10">
        <f>+'24-02-016 Ind. Proy'!O127</f>
        <v>0</v>
      </c>
      <c r="G17" s="10">
        <f>+'24-02-016 Ind. Proy'!R127</f>
        <v>0</v>
      </c>
      <c r="H17" s="10">
        <f>+'24-02-016 Ind. Proy'!S127</f>
        <v>0</v>
      </c>
      <c r="I17" s="10">
        <f>+'24-02-016 Ind. Proy'!T127</f>
        <v>0</v>
      </c>
      <c r="J17" s="10">
        <f>+'24-02-016 Ind. Proy'!U127</f>
        <v>0</v>
      </c>
      <c r="K17" s="10">
        <f>+'24-02-016 Ind. Proy'!V127</f>
        <v>0</v>
      </c>
      <c r="L17" s="10">
        <f>+'24-02-016 Ind. Proy'!W127</f>
        <v>0</v>
      </c>
      <c r="M17" s="10">
        <f>+'24-02-016 Ind. Proy'!X127</f>
        <v>0</v>
      </c>
      <c r="N17" s="10">
        <f>+'24-02-016 Ind. Proy'!Y127</f>
        <v>0</v>
      </c>
      <c r="O17" s="10">
        <f>+'24-02-016 Ind. Proy'!Z127</f>
        <v>0</v>
      </c>
      <c r="P17" s="10">
        <f>+'24-02-016 Ind. Proy'!AA127</f>
        <v>0</v>
      </c>
      <c r="Q17" s="10">
        <f>+'24-02-016 Ind. Proy'!AB127</f>
        <v>0</v>
      </c>
      <c r="R17" s="10">
        <f>+'24-02-016 Ind. Proy'!AC127</f>
        <v>0</v>
      </c>
      <c r="S17" s="10">
        <f>+'24-02-016 Ind. Proy'!AD127</f>
        <v>0</v>
      </c>
      <c r="T17" s="10">
        <f>+'24-02-016 Ind. Proy'!AE127</f>
        <v>0</v>
      </c>
      <c r="U17" s="10">
        <f>+'24-02-016 Ind. Proy'!AF127</f>
        <v>0</v>
      </c>
      <c r="V17" s="10">
        <f>+'24-02-016 Ind. Proy'!AG127</f>
        <v>0</v>
      </c>
      <c r="W17" s="10">
        <f>+'24-02-016 Ind. Proy'!AH127</f>
        <v>0</v>
      </c>
      <c r="X17" s="49">
        <f>+'24-02-016 Ind. Proy'!AI116</f>
        <v>0</v>
      </c>
      <c r="Y17" s="49">
        <f>+'24-02-016 Ind. Proy'!AJ116</f>
        <v>0</v>
      </c>
    </row>
    <row r="18" spans="1:25" s="45" customFormat="1" ht="24.75" customHeight="1" x14ac:dyDescent="0.25">
      <c r="A18" s="48" t="s">
        <v>62</v>
      </c>
      <c r="B18" s="10">
        <f>+'24-02-016 Ind. Proy'!J139</f>
        <v>0</v>
      </c>
      <c r="C18" s="10">
        <f>+'24-02-016 Ind. Proy'!K139</f>
        <v>0</v>
      </c>
      <c r="D18" s="10">
        <f>+'24-02-016 Ind. Proy'!M139</f>
        <v>0</v>
      </c>
      <c r="E18" s="10">
        <f>+'24-02-016 Ind. Proy'!N139</f>
        <v>0</v>
      </c>
      <c r="F18" s="10">
        <f>+'24-02-016 Ind. Proy'!O139</f>
        <v>0</v>
      </c>
      <c r="G18" s="10">
        <f>+'24-02-016 Ind. Proy'!R139</f>
        <v>0</v>
      </c>
      <c r="H18" s="10">
        <f>+'24-02-016 Ind. Proy'!S139</f>
        <v>0</v>
      </c>
      <c r="I18" s="10">
        <f>+'24-02-016 Ind. Proy'!T139</f>
        <v>0</v>
      </c>
      <c r="J18" s="10">
        <f>+'24-02-016 Ind. Proy'!U139</f>
        <v>0</v>
      </c>
      <c r="K18" s="10">
        <f>+'24-02-016 Ind. Proy'!V139</f>
        <v>0</v>
      </c>
      <c r="L18" s="10">
        <f>+'24-02-016 Ind. Proy'!W139</f>
        <v>0</v>
      </c>
      <c r="M18" s="10">
        <f>+'24-02-016 Ind. Proy'!X139</f>
        <v>0</v>
      </c>
      <c r="N18" s="10">
        <f>+'24-02-016 Ind. Proy'!Y139</f>
        <v>0</v>
      </c>
      <c r="O18" s="10">
        <f>+'24-02-016 Ind. Proy'!Z139</f>
        <v>0</v>
      </c>
      <c r="P18" s="10">
        <f>+'24-02-016 Ind. Proy'!AA139</f>
        <v>0</v>
      </c>
      <c r="Q18" s="10">
        <f>+'24-02-016 Ind. Proy'!AB139</f>
        <v>0</v>
      </c>
      <c r="R18" s="10">
        <f>+'24-02-016 Ind. Proy'!AC139</f>
        <v>0</v>
      </c>
      <c r="S18" s="10">
        <f>+'24-02-016 Ind. Proy'!AD139</f>
        <v>0</v>
      </c>
      <c r="T18" s="10">
        <f>+'24-02-016 Ind. Proy'!AE139</f>
        <v>0</v>
      </c>
      <c r="U18" s="10">
        <f>+'24-02-016 Ind. Proy'!AF139</f>
        <v>0</v>
      </c>
      <c r="V18" s="10">
        <f>+'24-02-016 Ind. Proy'!AG139</f>
        <v>0</v>
      </c>
      <c r="W18" s="10">
        <f>+'24-02-016 Ind. Proy'!AH139</f>
        <v>0</v>
      </c>
      <c r="X18" s="49">
        <f>+'24-02-016 Ind. Proy'!AI117</f>
        <v>0</v>
      </c>
      <c r="Y18" s="49">
        <f>+'24-02-016 Ind. Proy'!AJ139</f>
        <v>0</v>
      </c>
    </row>
    <row r="19" spans="1:25" s="45" customFormat="1" ht="24.75" customHeight="1" x14ac:dyDescent="0.25">
      <c r="A19" s="48" t="s">
        <v>64</v>
      </c>
      <c r="B19" s="10">
        <f>+'24-02-016 Ind. Proy'!J151</f>
        <v>0</v>
      </c>
      <c r="C19" s="10">
        <f>+'24-02-016 Ind. Proy'!K151</f>
        <v>0</v>
      </c>
      <c r="D19" s="10">
        <f>+'24-02-016 Ind. Proy'!M151</f>
        <v>0</v>
      </c>
      <c r="E19" s="10">
        <f>+'24-02-016 Ind. Proy'!N151</f>
        <v>0</v>
      </c>
      <c r="F19" s="10">
        <f>+'24-02-016 Ind. Proy'!O151</f>
        <v>0</v>
      </c>
      <c r="G19" s="10">
        <f>+'24-02-016 Ind. Proy'!R151</f>
        <v>0</v>
      </c>
      <c r="H19" s="10">
        <f>+'24-02-016 Ind. Proy'!S151</f>
        <v>0</v>
      </c>
      <c r="I19" s="10">
        <f>+'24-02-016 Ind. Proy'!T151</f>
        <v>0</v>
      </c>
      <c r="J19" s="10">
        <f>+'24-02-016 Ind. Proy'!U151</f>
        <v>0</v>
      </c>
      <c r="K19" s="10">
        <f>+'24-02-016 Ind. Proy'!V151</f>
        <v>0</v>
      </c>
      <c r="L19" s="10">
        <f>+'24-02-016 Ind. Proy'!W151</f>
        <v>0</v>
      </c>
      <c r="M19" s="10">
        <f>+'24-02-016 Ind. Proy'!X151</f>
        <v>0</v>
      </c>
      <c r="N19" s="10">
        <f>+'24-02-016 Ind. Proy'!Y151</f>
        <v>0</v>
      </c>
      <c r="O19" s="10">
        <f>+'24-02-016 Ind. Proy'!Z151</f>
        <v>0</v>
      </c>
      <c r="P19" s="10">
        <f>+'24-02-016 Ind. Proy'!AA151</f>
        <v>0</v>
      </c>
      <c r="Q19" s="10">
        <f>+'24-02-016 Ind. Proy'!AB151</f>
        <v>0</v>
      </c>
      <c r="R19" s="10">
        <f>+'24-02-016 Ind. Proy'!AC151</f>
        <v>0</v>
      </c>
      <c r="S19" s="10">
        <f>+'24-02-016 Ind. Proy'!AD151</f>
        <v>0</v>
      </c>
      <c r="T19" s="10">
        <f>+'24-02-016 Ind. Proy'!AE151</f>
        <v>0</v>
      </c>
      <c r="U19" s="10">
        <f>+'24-02-016 Ind. Proy'!AF151</f>
        <v>0</v>
      </c>
      <c r="V19" s="10">
        <f>+'24-02-016 Ind. Proy'!AG151</f>
        <v>0</v>
      </c>
      <c r="W19" s="10">
        <f>+'24-02-016 Ind. Proy'!AH151</f>
        <v>0</v>
      </c>
      <c r="X19" s="49">
        <f>+'24-02-016 Ind. Proy'!AI118</f>
        <v>0</v>
      </c>
      <c r="Y19" s="49">
        <f>+'24-02-016 Ind. Proy'!AJ151</f>
        <v>0</v>
      </c>
    </row>
    <row r="20" spans="1:25" s="45" customFormat="1" ht="24.75" customHeight="1" x14ac:dyDescent="0.25">
      <c r="A20" s="50" t="s">
        <v>66</v>
      </c>
      <c r="B20" s="10">
        <f>+'24-02-016 Ind. Proy'!J163</f>
        <v>0</v>
      </c>
      <c r="C20" s="10">
        <f>+'24-02-016 Ind. Proy'!K163</f>
        <v>0</v>
      </c>
      <c r="D20" s="10">
        <f>+'24-02-016 Ind. Proy'!M163</f>
        <v>0</v>
      </c>
      <c r="E20" s="10">
        <f>+'24-02-016 Ind. Proy'!N163</f>
        <v>0</v>
      </c>
      <c r="F20" s="10">
        <f>+'24-02-016 Ind. Proy'!O163</f>
        <v>0</v>
      </c>
      <c r="G20" s="10">
        <f>+'24-02-016 Ind. Proy'!R163</f>
        <v>0</v>
      </c>
      <c r="H20" s="10">
        <f>+'24-02-016 Ind. Proy'!S163</f>
        <v>0</v>
      </c>
      <c r="I20" s="10">
        <f>+'24-02-016 Ind. Proy'!T163</f>
        <v>0</v>
      </c>
      <c r="J20" s="10">
        <f>+'24-02-016 Ind. Proy'!U163</f>
        <v>0</v>
      </c>
      <c r="K20" s="10">
        <f>+'24-02-016 Ind. Proy'!V163</f>
        <v>0</v>
      </c>
      <c r="L20" s="10">
        <f>+'24-02-016 Ind. Proy'!W163</f>
        <v>0</v>
      </c>
      <c r="M20" s="10">
        <f>+'24-02-016 Ind. Proy'!X163</f>
        <v>0</v>
      </c>
      <c r="N20" s="10">
        <f>+'24-02-016 Ind. Proy'!Y163</f>
        <v>0</v>
      </c>
      <c r="O20" s="10">
        <f>+'24-02-016 Ind. Proy'!Z163</f>
        <v>0</v>
      </c>
      <c r="P20" s="10">
        <f>+'24-02-016 Ind. Proy'!AA163</f>
        <v>0</v>
      </c>
      <c r="Q20" s="10">
        <f>+'24-02-016 Ind. Proy'!AB163</f>
        <v>0</v>
      </c>
      <c r="R20" s="10">
        <f>+'24-02-016 Ind. Proy'!AC163</f>
        <v>0</v>
      </c>
      <c r="S20" s="10">
        <f>+'24-02-016 Ind. Proy'!AD163</f>
        <v>0</v>
      </c>
      <c r="T20" s="10">
        <f>+'24-02-016 Ind. Proy'!AE163</f>
        <v>0</v>
      </c>
      <c r="U20" s="10">
        <f>+'24-02-016 Ind. Proy'!AF163</f>
        <v>0</v>
      </c>
      <c r="V20" s="10">
        <f>+'24-02-016 Ind. Proy'!AG163</f>
        <v>0</v>
      </c>
      <c r="W20" s="10">
        <f>+'24-02-016 Ind. Proy'!AH163</f>
        <v>0</v>
      </c>
      <c r="X20" s="49">
        <f>+'24-02-016 Ind. Proy'!AI163</f>
        <v>0</v>
      </c>
      <c r="Y20" s="49">
        <f>+'24-02-016 Ind. Proy'!AJ163</f>
        <v>0</v>
      </c>
    </row>
    <row r="21" spans="1:25" s="45" customFormat="1" ht="24.75" customHeight="1" x14ac:dyDescent="0.25">
      <c r="A21" s="50" t="s">
        <v>68</v>
      </c>
      <c r="B21" s="10">
        <f>+'24-02-016 Ind. Proy'!J175</f>
        <v>0</v>
      </c>
      <c r="C21" s="10">
        <f>+'24-02-016 Ind. Proy'!K175</f>
        <v>0</v>
      </c>
      <c r="D21" s="10">
        <f>+'24-02-016 Ind. Proy'!M175</f>
        <v>0</v>
      </c>
      <c r="E21" s="10">
        <f>+'24-02-016 Ind. Proy'!N175</f>
        <v>0</v>
      </c>
      <c r="F21" s="10">
        <f>+'24-02-016 Ind. Proy'!O175</f>
        <v>0</v>
      </c>
      <c r="G21" s="10">
        <f>+'24-02-016 Ind. Proy'!R175</f>
        <v>0</v>
      </c>
      <c r="H21" s="10">
        <f>+'24-02-016 Ind. Proy'!S175</f>
        <v>0</v>
      </c>
      <c r="I21" s="10">
        <f>+'24-02-016 Ind. Proy'!T175</f>
        <v>0</v>
      </c>
      <c r="J21" s="10">
        <f>+'24-02-016 Ind. Proy'!U175</f>
        <v>0</v>
      </c>
      <c r="K21" s="10">
        <f>+'24-02-016 Ind. Proy'!V175</f>
        <v>0</v>
      </c>
      <c r="L21" s="10">
        <f>+'24-02-016 Ind. Proy'!W175</f>
        <v>0</v>
      </c>
      <c r="M21" s="10">
        <f>+'24-02-016 Ind. Proy'!X175</f>
        <v>0</v>
      </c>
      <c r="N21" s="10">
        <f>+'24-02-016 Ind. Proy'!Y175</f>
        <v>0</v>
      </c>
      <c r="O21" s="10">
        <f>+'24-02-016 Ind. Proy'!Z175</f>
        <v>0</v>
      </c>
      <c r="P21" s="10">
        <f>+'24-02-016 Ind. Proy'!AA175</f>
        <v>0</v>
      </c>
      <c r="Q21" s="10">
        <f>+'24-02-016 Ind. Proy'!AB175</f>
        <v>0</v>
      </c>
      <c r="R21" s="10">
        <f>+'24-02-016 Ind. Proy'!AC175</f>
        <v>0</v>
      </c>
      <c r="S21" s="10">
        <f>+'24-02-016 Ind. Proy'!AD175</f>
        <v>0</v>
      </c>
      <c r="T21" s="10">
        <f>+'24-02-016 Ind. Proy'!AE175</f>
        <v>0</v>
      </c>
      <c r="U21" s="10">
        <f>+'24-02-016 Ind. Proy'!AF175</f>
        <v>0</v>
      </c>
      <c r="V21" s="10">
        <f>+'24-02-016 Ind. Proy'!AG175</f>
        <v>0</v>
      </c>
      <c r="W21" s="10">
        <f>+'24-02-016 Ind. Proy'!AH175</f>
        <v>0</v>
      </c>
      <c r="X21" s="49">
        <f>+'24-02-016 Ind. Proy'!AI175</f>
        <v>0</v>
      </c>
      <c r="Y21" s="49">
        <f>+'24-02-016 Ind. Proy'!AJ175</f>
        <v>0</v>
      </c>
    </row>
    <row r="22" spans="1:25" s="45" customFormat="1" ht="24.75" customHeight="1" x14ac:dyDescent="0.25">
      <c r="A22" s="50" t="s">
        <v>70</v>
      </c>
      <c r="B22" s="10">
        <f>+'24-02-016 Ind. Proy'!J187</f>
        <v>0</v>
      </c>
      <c r="C22" s="10">
        <f>+'24-02-016 Ind. Proy'!K187</f>
        <v>0</v>
      </c>
      <c r="D22" s="10">
        <f>+'24-02-016 Ind. Proy'!M187</f>
        <v>0</v>
      </c>
      <c r="E22" s="10">
        <f>+'24-02-016 Ind. Proy'!N187</f>
        <v>0</v>
      </c>
      <c r="F22" s="10">
        <f>+'24-02-016 Ind. Proy'!O187</f>
        <v>0</v>
      </c>
      <c r="G22" s="10">
        <f>+'24-02-016 Ind. Proy'!R187</f>
        <v>0</v>
      </c>
      <c r="H22" s="10">
        <f>+'24-02-016 Ind. Proy'!S187</f>
        <v>0</v>
      </c>
      <c r="I22" s="10">
        <f>+'24-02-016 Ind. Proy'!T187</f>
        <v>0</v>
      </c>
      <c r="J22" s="10">
        <f>+'24-02-016 Ind. Proy'!U187</f>
        <v>0</v>
      </c>
      <c r="K22" s="10">
        <f>+'24-02-016 Ind. Proy'!V187</f>
        <v>0</v>
      </c>
      <c r="L22" s="10">
        <f>+'24-02-016 Ind. Proy'!W187</f>
        <v>0</v>
      </c>
      <c r="M22" s="10">
        <f>+'24-02-016 Ind. Proy'!X187</f>
        <v>0</v>
      </c>
      <c r="N22" s="10">
        <f>+'24-02-016 Ind. Proy'!Y187</f>
        <v>0</v>
      </c>
      <c r="O22" s="10">
        <f>+'24-02-016 Ind. Proy'!Z187</f>
        <v>0</v>
      </c>
      <c r="P22" s="10">
        <f>+'24-02-016 Ind. Proy'!AA187</f>
        <v>0</v>
      </c>
      <c r="Q22" s="10">
        <f>+'24-02-016 Ind. Proy'!AB187</f>
        <v>0</v>
      </c>
      <c r="R22" s="10">
        <f>+'24-02-016 Ind. Proy'!AC187</f>
        <v>0</v>
      </c>
      <c r="S22" s="10">
        <f>+'24-02-016 Ind. Proy'!AD187</f>
        <v>0</v>
      </c>
      <c r="T22" s="10">
        <f>+'24-02-016 Ind. Proy'!AE187</f>
        <v>0</v>
      </c>
      <c r="U22" s="10">
        <f>+'24-02-016 Ind. Proy'!AF187</f>
        <v>0</v>
      </c>
      <c r="V22" s="10">
        <f>+'24-02-016 Ind. Proy'!AG187</f>
        <v>0</v>
      </c>
      <c r="W22" s="10">
        <f>+'24-02-016 Ind. Proy'!AH187</f>
        <v>0</v>
      </c>
      <c r="X22" s="49">
        <f>+'24-02-016 Ind. Proy'!AI187</f>
        <v>0</v>
      </c>
      <c r="Y22" s="49">
        <f>+'24-02-016 Ind. Proy'!AJ187</f>
        <v>0</v>
      </c>
    </row>
    <row r="23" spans="1:25" s="45" customFormat="1" ht="24.75" customHeight="1" x14ac:dyDescent="0.25">
      <c r="A23" s="51" t="s">
        <v>72</v>
      </c>
      <c r="B23" s="10">
        <f>+'24-02-016 Ind. Proy'!J190</f>
        <v>395110000</v>
      </c>
      <c r="C23" s="10">
        <f>+'24-02-016 Ind. Proy'!K190</f>
        <v>395110000</v>
      </c>
      <c r="D23" s="10">
        <f>+'24-02-016 Ind. Proy'!M190</f>
        <v>0</v>
      </c>
      <c r="E23" s="10">
        <f>+'24-02-016 Ind. Proy'!N190</f>
        <v>0</v>
      </c>
      <c r="F23" s="10">
        <f>+'24-02-016 Ind. Proy'!O190</f>
        <v>0</v>
      </c>
      <c r="G23" s="10">
        <f>+'24-02-016 Ind. Proy'!R190</f>
        <v>0</v>
      </c>
      <c r="H23" s="10">
        <f>+'24-02-016 Ind. Proy'!S190</f>
        <v>0</v>
      </c>
      <c r="I23" s="10">
        <f>+'24-02-016 Ind. Proy'!T190</f>
        <v>0</v>
      </c>
      <c r="J23" s="10">
        <f>+'24-02-016 Ind. Proy'!U190</f>
        <v>0</v>
      </c>
      <c r="K23" s="10">
        <f>+'24-02-016 Ind. Proy'!V190</f>
        <v>0</v>
      </c>
      <c r="L23" s="10">
        <f>+'24-02-016 Ind. Proy'!W190</f>
        <v>0</v>
      </c>
      <c r="M23" s="10">
        <f>+'24-02-016 Ind. Proy'!X190</f>
        <v>197555000</v>
      </c>
      <c r="N23" s="10">
        <f>+'24-02-016 Ind. Proy'!Y190</f>
        <v>197555000</v>
      </c>
      <c r="O23" s="10">
        <f>+'24-02-016 Ind. Proy'!Z190</f>
        <v>0</v>
      </c>
      <c r="P23" s="10">
        <f>+'24-02-016 Ind. Proy'!AA190</f>
        <v>0</v>
      </c>
      <c r="Q23" s="10">
        <f>+'24-02-016 Ind. Proy'!AB190</f>
        <v>0</v>
      </c>
      <c r="R23" s="10">
        <f>+'24-02-016 Ind. Proy'!AC190</f>
        <v>0</v>
      </c>
      <c r="S23" s="10">
        <f>+'24-02-016 Ind. Proy'!AD190</f>
        <v>0</v>
      </c>
      <c r="T23" s="10">
        <f>+'24-02-016 Ind. Proy'!AE190</f>
        <v>0</v>
      </c>
      <c r="U23" s="10">
        <f>+'24-02-016 Ind. Proy'!AF190</f>
        <v>0</v>
      </c>
      <c r="V23" s="10">
        <f>+'24-02-016 Ind. Proy'!AG190</f>
        <v>0</v>
      </c>
      <c r="W23" s="10">
        <f>+'24-02-016 Ind. Proy'!AH190</f>
        <v>197555000</v>
      </c>
      <c r="X23" s="49">
        <f>+'24-02-016 Ind. Proy'!AI190</f>
        <v>0.5</v>
      </c>
      <c r="Y23" s="49">
        <f>+'24-02-016 Ind. Proy'!AJ190</f>
        <v>1</v>
      </c>
    </row>
    <row r="24" spans="1:25" ht="36" customHeight="1" x14ac:dyDescent="0.25">
      <c r="A24" s="173" t="str">
        <f>"TOTAL ASIG."&amp;" "&amp;$A$5</f>
        <v>TOTAL ASIG. 24-02-016 "Programa Salud Oral"</v>
      </c>
      <c r="B24" s="174">
        <f t="shared" ref="B24:W24" si="0">SUM(B8:B23)</f>
        <v>395110000</v>
      </c>
      <c r="C24" s="174">
        <f t="shared" si="0"/>
        <v>395110000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0</v>
      </c>
      <c r="J24" s="174">
        <f t="shared" si="0"/>
        <v>0</v>
      </c>
      <c r="K24" s="174">
        <f t="shared" si="0"/>
        <v>0</v>
      </c>
      <c r="L24" s="174">
        <f t="shared" si="0"/>
        <v>0</v>
      </c>
      <c r="M24" s="174">
        <f t="shared" si="0"/>
        <v>197555000</v>
      </c>
      <c r="N24" s="174">
        <f t="shared" si="0"/>
        <v>197555000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197555000</v>
      </c>
      <c r="X24" s="175">
        <f>+'24-02-016 Ind. Proy'!AI191</f>
        <v>0.5</v>
      </c>
      <c r="Y24" s="175">
        <f>'24-02-016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ht="12.75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ht="12.75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ht="12.75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ht="12.75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ht="12.75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ht="12.75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ht="12.75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ht="12.75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ht="12.75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5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AM196" sqref="AM196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1.5703125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customWidth="1" collapsed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113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93" t="s">
        <v>28</v>
      </c>
      <c r="S7" s="193" t="s">
        <v>29</v>
      </c>
      <c r="T7" s="193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4347447000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103" t="s">
        <v>175</v>
      </c>
      <c r="D189" s="55">
        <v>43510</v>
      </c>
      <c r="E189" s="83" t="s">
        <v>116</v>
      </c>
      <c r="F189" s="83" t="s">
        <v>114</v>
      </c>
      <c r="G189" s="63" t="s">
        <v>115</v>
      </c>
      <c r="H189" s="11"/>
      <c r="I189" s="6"/>
      <c r="J189" s="270"/>
      <c r="K189" s="84">
        <v>4347437000</v>
      </c>
      <c r="L189" s="1"/>
      <c r="M189" s="85"/>
      <c r="N189" s="64"/>
      <c r="O189" s="85"/>
      <c r="P189" s="63"/>
      <c r="Q189" s="63"/>
      <c r="R189" s="86"/>
      <c r="S189" s="86"/>
      <c r="T189" s="86">
        <v>4347437000</v>
      </c>
      <c r="U189" s="20">
        <f>SUM(R189:T189)</f>
        <v>4347437000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4347437000</v>
      </c>
      <c r="AI189" s="33">
        <f>IF(ISERROR(AH189/J188),0,AH189/J188)</f>
        <v>0.99999769979944553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4347447000</v>
      </c>
      <c r="K190" s="162">
        <f>SUM(K189:K189)</f>
        <v>4347437000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B190" si="120">SUM(R189:R189)</f>
        <v>0</v>
      </c>
      <c r="S190" s="162">
        <f t="shared" si="120"/>
        <v>0</v>
      </c>
      <c r="T190" s="162">
        <f t="shared" si="120"/>
        <v>4347437000</v>
      </c>
      <c r="U190" s="162">
        <f t="shared" si="120"/>
        <v>4347437000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>SUM(AC189:AF189)</f>
        <v>0</v>
      </c>
      <c r="AD190" s="162">
        <f>SUM(AD189:AD189)</f>
        <v>0</v>
      </c>
      <c r="AE190" s="162">
        <f>SUM(AE189:AE189)</f>
        <v>0</v>
      </c>
      <c r="AF190" s="162">
        <f>SUM(AF189:AF189)</f>
        <v>0</v>
      </c>
      <c r="AG190" s="162">
        <f>SUM(AG189:AG189)</f>
        <v>0</v>
      </c>
      <c r="AH190" s="162">
        <f>SUM(AH189:AH189)</f>
        <v>4347437000</v>
      </c>
      <c r="AI190" s="166">
        <f>IF(ISERROR(AH190/J190),0,AH190/J190)</f>
        <v>0.99999769979944553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24-02-017 "Programa Pro-empleo"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4347447000</v>
      </c>
      <c r="K191" s="167">
        <f>+K19+K31+K43+K55+K67+K79+K91+K103+K115+K127+K139+K151+K187+K163+K175+K190</f>
        <v>4347437000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9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4347437000</v>
      </c>
      <c r="U191" s="167">
        <f t="shared" si="121"/>
        <v>4347437000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4347437000</v>
      </c>
      <c r="AI191" s="171">
        <f>IF(ISERROR(AH191/J191),0,AH191/J191)</f>
        <v>0.99999769979944553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 E189:G189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Z189:AB189 M177:N186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V189:X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9" orientation="landscape" r:id="rId1"/>
  <ignoredErrors>
    <ignoredError sqref="Y190:AG190" formula="1"/>
  </ignoredError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R8" sqref="R1:V1048576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+'24-02-017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+'24-02-017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+'24-02-017 Ind. Proy'!A5:U5</f>
        <v>24-02-017 "Programa Pro-empleo"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+'24-02-017 Ind. Proy'!J19</f>
        <v>0</v>
      </c>
      <c r="C8" s="10">
        <f>+'24-02-017 Ind. Proy'!K19</f>
        <v>0</v>
      </c>
      <c r="D8" s="10">
        <f>+'24-02-017 Ind. Proy'!M19</f>
        <v>0</v>
      </c>
      <c r="E8" s="10">
        <f>+'24-02-017 Ind. Proy'!N19</f>
        <v>0</v>
      </c>
      <c r="F8" s="10">
        <f>+'24-02-017 Ind. Proy'!O19</f>
        <v>0</v>
      </c>
      <c r="G8" s="10">
        <f>+'24-02-017 Ind. Proy'!R19</f>
        <v>0</v>
      </c>
      <c r="H8" s="10">
        <f>+'24-02-017 Ind. Proy'!S19</f>
        <v>0</v>
      </c>
      <c r="I8" s="10">
        <f>+'24-02-017 Ind. Proy'!T19</f>
        <v>0</v>
      </c>
      <c r="J8" s="10">
        <f>+'24-02-017 Ind. Proy'!U19</f>
        <v>0</v>
      </c>
      <c r="K8" s="10">
        <f>+'24-02-017 Ind. Proy'!V19</f>
        <v>0</v>
      </c>
      <c r="L8" s="10">
        <f>+'24-02-017 Ind. Proy'!W19</f>
        <v>0</v>
      </c>
      <c r="M8" s="10">
        <f>+'24-02-017 Ind. Proy'!X19</f>
        <v>0</v>
      </c>
      <c r="N8" s="10">
        <f>+'24-02-017 Ind. Proy'!Y19</f>
        <v>0</v>
      </c>
      <c r="O8" s="10">
        <f>+'24-02-017 Ind. Proy'!Z19</f>
        <v>0</v>
      </c>
      <c r="P8" s="10">
        <f>+'24-02-017 Ind. Proy'!AA19</f>
        <v>0</v>
      </c>
      <c r="Q8" s="10">
        <f>+'24-02-017 Ind. Proy'!AB19</f>
        <v>0</v>
      </c>
      <c r="R8" s="10">
        <f>+'24-02-017 Ind. Proy'!AC19</f>
        <v>0</v>
      </c>
      <c r="S8" s="10">
        <f>+'24-02-017 Ind. Proy'!AD19</f>
        <v>0</v>
      </c>
      <c r="T8" s="10">
        <f>+'24-02-017 Ind. Proy'!AE19</f>
        <v>0</v>
      </c>
      <c r="U8" s="10">
        <f>+'24-02-017 Ind. Proy'!AF19</f>
        <v>0</v>
      </c>
      <c r="V8" s="10">
        <f>+'24-02-017 Ind. Proy'!AG19</f>
        <v>0</v>
      </c>
      <c r="W8" s="10">
        <f>+'24-02-017 Ind. Proy'!AH19</f>
        <v>0</v>
      </c>
      <c r="X8" s="49">
        <f>+'24-02-017 Ind. Proy'!AI19</f>
        <v>0</v>
      </c>
      <c r="Y8" s="49">
        <f>+'24-02-017 Ind. Proy'!AJ19</f>
        <v>0</v>
      </c>
    </row>
    <row r="9" spans="1:25" s="45" customFormat="1" ht="24.75" customHeight="1" x14ac:dyDescent="0.25">
      <c r="A9" s="48" t="s">
        <v>44</v>
      </c>
      <c r="B9" s="10">
        <f>+'24-02-017 Ind. Proy'!J31</f>
        <v>0</v>
      </c>
      <c r="C9" s="10">
        <f>+'24-02-017 Ind. Proy'!K31</f>
        <v>0</v>
      </c>
      <c r="D9" s="10">
        <f>+'24-02-017 Ind. Proy'!M31</f>
        <v>0</v>
      </c>
      <c r="E9" s="10">
        <f>+'24-02-017 Ind. Proy'!N31</f>
        <v>0</v>
      </c>
      <c r="F9" s="10">
        <f>+'24-02-017 Ind. Proy'!O31</f>
        <v>0</v>
      </c>
      <c r="G9" s="10">
        <f>+'24-02-017 Ind. Proy'!R31</f>
        <v>0</v>
      </c>
      <c r="H9" s="10">
        <f>+'24-02-017 Ind. Proy'!S31</f>
        <v>0</v>
      </c>
      <c r="I9" s="10">
        <f>+'24-02-017 Ind. Proy'!T31</f>
        <v>0</v>
      </c>
      <c r="J9" s="10">
        <f>+'24-02-017 Ind. Proy'!U31</f>
        <v>0</v>
      </c>
      <c r="K9" s="10">
        <f>+'24-02-017 Ind. Proy'!V31</f>
        <v>0</v>
      </c>
      <c r="L9" s="10">
        <f>+'24-02-017 Ind. Proy'!W31</f>
        <v>0</v>
      </c>
      <c r="M9" s="10">
        <f>+'24-02-017 Ind. Proy'!X31</f>
        <v>0</v>
      </c>
      <c r="N9" s="10">
        <f>+'24-02-017 Ind. Proy'!Y31</f>
        <v>0</v>
      </c>
      <c r="O9" s="10">
        <f>+'24-02-017 Ind. Proy'!Z31</f>
        <v>0</v>
      </c>
      <c r="P9" s="10">
        <f>+'24-02-017 Ind. Proy'!AA31</f>
        <v>0</v>
      </c>
      <c r="Q9" s="10">
        <f>+'24-02-017 Ind. Proy'!AB31</f>
        <v>0</v>
      </c>
      <c r="R9" s="10">
        <f>+'24-02-017 Ind. Proy'!AC31</f>
        <v>0</v>
      </c>
      <c r="S9" s="10">
        <f>+'24-02-017 Ind. Proy'!AD31</f>
        <v>0</v>
      </c>
      <c r="T9" s="10">
        <f>+'24-02-017 Ind. Proy'!AE31</f>
        <v>0</v>
      </c>
      <c r="U9" s="10">
        <f>+'24-02-017 Ind. Proy'!AF31</f>
        <v>0</v>
      </c>
      <c r="V9" s="10">
        <f>+'24-02-017 Ind. Proy'!AG31</f>
        <v>0</v>
      </c>
      <c r="W9" s="10">
        <f>+'24-02-017 Ind. Proy'!AH31</f>
        <v>0</v>
      </c>
      <c r="X9" s="49">
        <f>+'24-02-017 Ind. Proy'!AI31</f>
        <v>0</v>
      </c>
      <c r="Y9" s="49">
        <f>+'24-02-017 Ind. Proy'!AJ31</f>
        <v>0</v>
      </c>
    </row>
    <row r="10" spans="1:25" s="45" customFormat="1" ht="24.75" customHeight="1" x14ac:dyDescent="0.25">
      <c r="A10" s="48" t="s">
        <v>46</v>
      </c>
      <c r="B10" s="10">
        <f>+'24-02-017 Ind. Proy'!J43</f>
        <v>0</v>
      </c>
      <c r="C10" s="10">
        <f>+'24-02-017 Ind. Proy'!K43</f>
        <v>0</v>
      </c>
      <c r="D10" s="10">
        <f>+'24-02-017 Ind. Proy'!M43</f>
        <v>0</v>
      </c>
      <c r="E10" s="10">
        <f>+'24-02-017 Ind. Proy'!N43</f>
        <v>0</v>
      </c>
      <c r="F10" s="10">
        <f>+'24-02-017 Ind. Proy'!O43</f>
        <v>0</v>
      </c>
      <c r="G10" s="10">
        <f>+'24-02-017 Ind. Proy'!R43</f>
        <v>0</v>
      </c>
      <c r="H10" s="10">
        <f>+'24-02-017 Ind. Proy'!S43</f>
        <v>0</v>
      </c>
      <c r="I10" s="10">
        <f>+'24-02-017 Ind. Proy'!T43</f>
        <v>0</v>
      </c>
      <c r="J10" s="10">
        <f>+'24-02-017 Ind. Proy'!U43</f>
        <v>0</v>
      </c>
      <c r="K10" s="10">
        <f>+'24-02-017 Ind. Proy'!V43</f>
        <v>0</v>
      </c>
      <c r="L10" s="10">
        <f>+'24-02-017 Ind. Proy'!W43</f>
        <v>0</v>
      </c>
      <c r="M10" s="10">
        <f>+'24-02-017 Ind. Proy'!X43</f>
        <v>0</v>
      </c>
      <c r="N10" s="10">
        <f>+'24-02-017 Ind. Proy'!Y43</f>
        <v>0</v>
      </c>
      <c r="O10" s="10">
        <f>+'24-02-017 Ind. Proy'!Z43</f>
        <v>0</v>
      </c>
      <c r="P10" s="10">
        <f>+'24-02-017 Ind. Proy'!AA43</f>
        <v>0</v>
      </c>
      <c r="Q10" s="10">
        <f>+'24-02-017 Ind. Proy'!AB43</f>
        <v>0</v>
      </c>
      <c r="R10" s="10">
        <f>+'24-02-017 Ind. Proy'!AC43</f>
        <v>0</v>
      </c>
      <c r="S10" s="10">
        <f>+'24-02-017 Ind. Proy'!AD43</f>
        <v>0</v>
      </c>
      <c r="T10" s="10">
        <f>+'24-02-017 Ind. Proy'!AE43</f>
        <v>0</v>
      </c>
      <c r="U10" s="10">
        <f>+'24-02-017 Ind. Proy'!AF43</f>
        <v>0</v>
      </c>
      <c r="V10" s="10">
        <f>+'24-02-017 Ind. Proy'!AG43</f>
        <v>0</v>
      </c>
      <c r="W10" s="10">
        <f>+'24-02-017 Ind. Proy'!AH43</f>
        <v>0</v>
      </c>
      <c r="X10" s="49">
        <f>+'24-02-017 Ind. Proy'!AI43</f>
        <v>0</v>
      </c>
      <c r="Y10" s="49">
        <f>+'24-02-017 Ind. Proy'!AJ43</f>
        <v>0</v>
      </c>
    </row>
    <row r="11" spans="1:25" s="45" customFormat="1" ht="24.75" customHeight="1" x14ac:dyDescent="0.25">
      <c r="A11" s="48" t="s">
        <v>48</v>
      </c>
      <c r="B11" s="10">
        <f>+'24-02-017 Ind. Proy'!J55</f>
        <v>0</v>
      </c>
      <c r="C11" s="10">
        <f>+'24-02-017 Ind. Proy'!K55</f>
        <v>0</v>
      </c>
      <c r="D11" s="10">
        <f>+'24-02-017 Ind. Proy'!M55</f>
        <v>0</v>
      </c>
      <c r="E11" s="10">
        <f>+'24-02-017 Ind. Proy'!N55</f>
        <v>0</v>
      </c>
      <c r="F11" s="10">
        <f>+'24-02-017 Ind. Proy'!O55</f>
        <v>0</v>
      </c>
      <c r="G11" s="10">
        <f>+'24-02-017 Ind. Proy'!R55</f>
        <v>0</v>
      </c>
      <c r="H11" s="10">
        <f>+'24-02-017 Ind. Proy'!S55</f>
        <v>0</v>
      </c>
      <c r="I11" s="10">
        <f>+'24-02-017 Ind. Proy'!T55</f>
        <v>0</v>
      </c>
      <c r="J11" s="10">
        <f>+'24-02-017 Ind. Proy'!U55</f>
        <v>0</v>
      </c>
      <c r="K11" s="10">
        <f>+'24-02-017 Ind. Proy'!V55</f>
        <v>0</v>
      </c>
      <c r="L11" s="10">
        <f>+'24-02-017 Ind. Proy'!W55</f>
        <v>0</v>
      </c>
      <c r="M11" s="10">
        <f>+'24-02-017 Ind. Proy'!X55</f>
        <v>0</v>
      </c>
      <c r="N11" s="10">
        <f>+'24-02-017 Ind. Proy'!Y55</f>
        <v>0</v>
      </c>
      <c r="O11" s="10">
        <f>+'24-02-017 Ind. Proy'!Z55</f>
        <v>0</v>
      </c>
      <c r="P11" s="10">
        <f>+'24-02-017 Ind. Proy'!AA55</f>
        <v>0</v>
      </c>
      <c r="Q11" s="10">
        <f>+'24-02-017 Ind. Proy'!AB55</f>
        <v>0</v>
      </c>
      <c r="R11" s="10">
        <f>+'24-02-017 Ind. Proy'!AC55</f>
        <v>0</v>
      </c>
      <c r="S11" s="10">
        <f>+'24-02-017 Ind. Proy'!AD55</f>
        <v>0</v>
      </c>
      <c r="T11" s="10">
        <f>+'24-02-017 Ind. Proy'!AE55</f>
        <v>0</v>
      </c>
      <c r="U11" s="10">
        <f>+'24-02-017 Ind. Proy'!AF55</f>
        <v>0</v>
      </c>
      <c r="V11" s="10">
        <f>+'24-02-017 Ind. Proy'!AG55</f>
        <v>0</v>
      </c>
      <c r="W11" s="10">
        <f>+'24-02-017 Ind. Proy'!AH55</f>
        <v>0</v>
      </c>
      <c r="X11" s="49">
        <f>+'24-02-017 Ind. Proy'!AI55</f>
        <v>0</v>
      </c>
      <c r="Y11" s="49">
        <f>+'24-02-017 Ind. Proy'!AJ55</f>
        <v>0</v>
      </c>
    </row>
    <row r="12" spans="1:25" s="45" customFormat="1" ht="24.75" customHeight="1" x14ac:dyDescent="0.25">
      <c r="A12" s="48" t="s">
        <v>50</v>
      </c>
      <c r="B12" s="10">
        <f>+'24-02-017 Ind. Proy'!J67</f>
        <v>0</v>
      </c>
      <c r="C12" s="10">
        <f>+'24-02-017 Ind. Proy'!K67</f>
        <v>0</v>
      </c>
      <c r="D12" s="10">
        <f>+'24-02-017 Ind. Proy'!M67</f>
        <v>0</v>
      </c>
      <c r="E12" s="10">
        <f>+'24-02-017 Ind. Proy'!N67</f>
        <v>0</v>
      </c>
      <c r="F12" s="10">
        <f>+'24-02-017 Ind. Proy'!O67</f>
        <v>0</v>
      </c>
      <c r="G12" s="10">
        <f>+'24-02-017 Ind. Proy'!R67</f>
        <v>0</v>
      </c>
      <c r="H12" s="10">
        <f>+'24-02-017 Ind. Proy'!S67</f>
        <v>0</v>
      </c>
      <c r="I12" s="10">
        <f>+'24-02-017 Ind. Proy'!T67</f>
        <v>0</v>
      </c>
      <c r="J12" s="10">
        <f>+'24-02-017 Ind. Proy'!U67</f>
        <v>0</v>
      </c>
      <c r="K12" s="10">
        <f>+'24-02-017 Ind. Proy'!V67</f>
        <v>0</v>
      </c>
      <c r="L12" s="10">
        <f>+'24-02-017 Ind. Proy'!W67</f>
        <v>0</v>
      </c>
      <c r="M12" s="10">
        <f>+'24-02-017 Ind. Proy'!X67</f>
        <v>0</v>
      </c>
      <c r="N12" s="10">
        <f>+'24-02-017 Ind. Proy'!Y67</f>
        <v>0</v>
      </c>
      <c r="O12" s="10">
        <f>+'24-02-017 Ind. Proy'!Z67</f>
        <v>0</v>
      </c>
      <c r="P12" s="10">
        <f>+'24-02-017 Ind. Proy'!AA67</f>
        <v>0</v>
      </c>
      <c r="Q12" s="10">
        <f>+'24-02-017 Ind. Proy'!AB67</f>
        <v>0</v>
      </c>
      <c r="R12" s="10">
        <f>+'24-02-017 Ind. Proy'!AC67</f>
        <v>0</v>
      </c>
      <c r="S12" s="10">
        <f>+'24-02-017 Ind. Proy'!AD67</f>
        <v>0</v>
      </c>
      <c r="T12" s="10">
        <f>+'24-02-017 Ind. Proy'!AE67</f>
        <v>0</v>
      </c>
      <c r="U12" s="10">
        <f>+'24-02-017 Ind. Proy'!AF67</f>
        <v>0</v>
      </c>
      <c r="V12" s="10">
        <f>+'24-02-017 Ind. Proy'!AG67</f>
        <v>0</v>
      </c>
      <c r="W12" s="10">
        <f>+'24-02-017 Ind. Proy'!AH67</f>
        <v>0</v>
      </c>
      <c r="X12" s="49">
        <f>+'24-02-017 Ind. Proy'!AI67</f>
        <v>0</v>
      </c>
      <c r="Y12" s="49">
        <f>+'24-02-017 Ind. Proy'!AJ67</f>
        <v>0</v>
      </c>
    </row>
    <row r="13" spans="1:25" s="45" customFormat="1" ht="24.75" customHeight="1" x14ac:dyDescent="0.25">
      <c r="A13" s="48" t="s">
        <v>52</v>
      </c>
      <c r="B13" s="10">
        <f>+'24-02-017 Ind. Proy'!J79</f>
        <v>0</v>
      </c>
      <c r="C13" s="10">
        <f>+'24-02-017 Ind. Proy'!K79</f>
        <v>0</v>
      </c>
      <c r="D13" s="10">
        <f>+'24-02-017 Ind. Proy'!M79</f>
        <v>0</v>
      </c>
      <c r="E13" s="10">
        <f>+'24-02-017 Ind. Proy'!N79</f>
        <v>0</v>
      </c>
      <c r="F13" s="10">
        <f>+'24-02-017 Ind. Proy'!O79</f>
        <v>0</v>
      </c>
      <c r="G13" s="10">
        <f>+'24-02-017 Ind. Proy'!R79</f>
        <v>0</v>
      </c>
      <c r="H13" s="10">
        <f>+'24-02-017 Ind. Proy'!S79</f>
        <v>0</v>
      </c>
      <c r="I13" s="10">
        <f>+'24-02-017 Ind. Proy'!T79</f>
        <v>0</v>
      </c>
      <c r="J13" s="10">
        <f>+'24-02-017 Ind. Proy'!U79</f>
        <v>0</v>
      </c>
      <c r="K13" s="10">
        <f>+'24-02-017 Ind. Proy'!V79</f>
        <v>0</v>
      </c>
      <c r="L13" s="10">
        <f>+'24-02-017 Ind. Proy'!W79</f>
        <v>0</v>
      </c>
      <c r="M13" s="10">
        <f>+'24-02-017 Ind. Proy'!X79</f>
        <v>0</v>
      </c>
      <c r="N13" s="10">
        <f>+'24-02-017 Ind. Proy'!Y79</f>
        <v>0</v>
      </c>
      <c r="O13" s="10">
        <f>+'24-02-017 Ind. Proy'!Z79</f>
        <v>0</v>
      </c>
      <c r="P13" s="10">
        <f>+'24-02-017 Ind. Proy'!AA79</f>
        <v>0</v>
      </c>
      <c r="Q13" s="10">
        <f>+'24-02-017 Ind. Proy'!AB79</f>
        <v>0</v>
      </c>
      <c r="R13" s="10">
        <f>+'24-02-017 Ind. Proy'!AC79</f>
        <v>0</v>
      </c>
      <c r="S13" s="10">
        <f>+'24-02-017 Ind. Proy'!AD79</f>
        <v>0</v>
      </c>
      <c r="T13" s="10">
        <f>+'24-02-017 Ind. Proy'!AE79</f>
        <v>0</v>
      </c>
      <c r="U13" s="10">
        <f>+'24-02-017 Ind. Proy'!AF79</f>
        <v>0</v>
      </c>
      <c r="V13" s="10">
        <f>+'24-02-017 Ind. Proy'!AG79</f>
        <v>0</v>
      </c>
      <c r="W13" s="10">
        <f>+'24-02-017 Ind. Proy'!AH79</f>
        <v>0</v>
      </c>
      <c r="X13" s="49">
        <f>+'24-02-017 Ind. Proy'!AI79</f>
        <v>0</v>
      </c>
      <c r="Y13" s="49">
        <f>+'24-02-017 Ind. Proy'!AJ79</f>
        <v>0</v>
      </c>
    </row>
    <row r="14" spans="1:25" s="45" customFormat="1" ht="24.75" customHeight="1" x14ac:dyDescent="0.25">
      <c r="A14" s="48" t="s">
        <v>54</v>
      </c>
      <c r="B14" s="10">
        <f>+'24-02-017 Ind. Proy'!J91</f>
        <v>0</v>
      </c>
      <c r="C14" s="10">
        <f>+'24-02-017 Ind. Proy'!K91</f>
        <v>0</v>
      </c>
      <c r="D14" s="10">
        <f>+'24-02-017 Ind. Proy'!M91</f>
        <v>0</v>
      </c>
      <c r="E14" s="10">
        <f>+'24-02-017 Ind. Proy'!N91</f>
        <v>0</v>
      </c>
      <c r="F14" s="10">
        <f>+'24-02-017 Ind. Proy'!O91</f>
        <v>0</v>
      </c>
      <c r="G14" s="10">
        <f>+'24-02-017 Ind. Proy'!R91</f>
        <v>0</v>
      </c>
      <c r="H14" s="10">
        <f>+'24-02-017 Ind. Proy'!S91</f>
        <v>0</v>
      </c>
      <c r="I14" s="10">
        <f>+'24-02-017 Ind. Proy'!T91</f>
        <v>0</v>
      </c>
      <c r="J14" s="10">
        <f>+'24-02-017 Ind. Proy'!U91</f>
        <v>0</v>
      </c>
      <c r="K14" s="10">
        <f>+'24-02-017 Ind. Proy'!V91</f>
        <v>0</v>
      </c>
      <c r="L14" s="10">
        <f>+'24-02-017 Ind. Proy'!W91</f>
        <v>0</v>
      </c>
      <c r="M14" s="10">
        <f>+'24-02-017 Ind. Proy'!X91</f>
        <v>0</v>
      </c>
      <c r="N14" s="10">
        <f>+'24-02-017 Ind. Proy'!Y91</f>
        <v>0</v>
      </c>
      <c r="O14" s="10">
        <f>+'24-02-017 Ind. Proy'!Z91</f>
        <v>0</v>
      </c>
      <c r="P14" s="10">
        <f>+'24-02-017 Ind. Proy'!AA91</f>
        <v>0</v>
      </c>
      <c r="Q14" s="10">
        <f>+'24-02-017 Ind. Proy'!AB91</f>
        <v>0</v>
      </c>
      <c r="R14" s="10">
        <f>+'24-02-017 Ind. Proy'!AC91</f>
        <v>0</v>
      </c>
      <c r="S14" s="10">
        <f>+'24-02-017 Ind. Proy'!AD91</f>
        <v>0</v>
      </c>
      <c r="T14" s="10">
        <f>+'24-02-017 Ind. Proy'!AE91</f>
        <v>0</v>
      </c>
      <c r="U14" s="10">
        <f>+'24-02-017 Ind. Proy'!AF91</f>
        <v>0</v>
      </c>
      <c r="V14" s="10">
        <f>+'24-02-017 Ind. Proy'!AG91</f>
        <v>0</v>
      </c>
      <c r="W14" s="10">
        <f>+'24-02-017 Ind. Proy'!AH91</f>
        <v>0</v>
      </c>
      <c r="X14" s="49">
        <f>+'24-02-017 Ind. Proy'!AI91</f>
        <v>0</v>
      </c>
      <c r="Y14" s="49">
        <f>+'24-02-017 Ind. Proy'!AJ91</f>
        <v>0</v>
      </c>
    </row>
    <row r="15" spans="1:25" s="45" customFormat="1" ht="24.75" customHeight="1" x14ac:dyDescent="0.25">
      <c r="A15" s="48" t="s">
        <v>56</v>
      </c>
      <c r="B15" s="10">
        <f>+'24-02-017 Ind. Proy'!J103</f>
        <v>0</v>
      </c>
      <c r="C15" s="10">
        <f>+'24-02-017 Ind. Proy'!K103</f>
        <v>0</v>
      </c>
      <c r="D15" s="10">
        <f>+'24-02-017 Ind. Proy'!M103</f>
        <v>0</v>
      </c>
      <c r="E15" s="10">
        <f>+'24-02-017 Ind. Proy'!N103</f>
        <v>0</v>
      </c>
      <c r="F15" s="10">
        <f>+'24-02-017 Ind. Proy'!O103</f>
        <v>0</v>
      </c>
      <c r="G15" s="10">
        <f>+'24-02-017 Ind. Proy'!R103</f>
        <v>0</v>
      </c>
      <c r="H15" s="10">
        <f>+'24-02-017 Ind. Proy'!S103</f>
        <v>0</v>
      </c>
      <c r="I15" s="10">
        <f>+'24-02-017 Ind. Proy'!T103</f>
        <v>0</v>
      </c>
      <c r="J15" s="10">
        <f>+'24-02-017 Ind. Proy'!U103</f>
        <v>0</v>
      </c>
      <c r="K15" s="10">
        <f>+'24-02-017 Ind. Proy'!V103</f>
        <v>0</v>
      </c>
      <c r="L15" s="10">
        <f>+'24-02-017 Ind. Proy'!W103</f>
        <v>0</v>
      </c>
      <c r="M15" s="10">
        <f>+'24-02-017 Ind. Proy'!X103</f>
        <v>0</v>
      </c>
      <c r="N15" s="10">
        <f>+'24-02-017 Ind. Proy'!Y103</f>
        <v>0</v>
      </c>
      <c r="O15" s="10">
        <f>+'24-02-017 Ind. Proy'!Z103</f>
        <v>0</v>
      </c>
      <c r="P15" s="10">
        <f>+'24-02-017 Ind. Proy'!AA103</f>
        <v>0</v>
      </c>
      <c r="Q15" s="10">
        <f>+'24-02-017 Ind. Proy'!AB103</f>
        <v>0</v>
      </c>
      <c r="R15" s="10">
        <f>+'24-02-017 Ind. Proy'!AC103</f>
        <v>0</v>
      </c>
      <c r="S15" s="10">
        <f>+'24-02-017 Ind. Proy'!AD103</f>
        <v>0</v>
      </c>
      <c r="T15" s="10">
        <f>+'24-02-017 Ind. Proy'!AE103</f>
        <v>0</v>
      </c>
      <c r="U15" s="10">
        <f>+'24-02-017 Ind. Proy'!AF103</f>
        <v>0</v>
      </c>
      <c r="V15" s="10">
        <f>+'24-02-017 Ind. Proy'!AG103</f>
        <v>0</v>
      </c>
      <c r="W15" s="10">
        <f>+'24-02-017 Ind. Proy'!AH103</f>
        <v>0</v>
      </c>
      <c r="X15" s="49">
        <f>+'24-02-017 Ind. Proy'!AI103</f>
        <v>0</v>
      </c>
      <c r="Y15" s="49">
        <f>+'24-02-017 Ind. Proy'!AJ103</f>
        <v>0</v>
      </c>
    </row>
    <row r="16" spans="1:25" s="45" customFormat="1" ht="24.75" customHeight="1" x14ac:dyDescent="0.25">
      <c r="A16" s="48" t="s">
        <v>58</v>
      </c>
      <c r="B16" s="10">
        <f>+'24-02-017 Ind. Proy'!J115</f>
        <v>0</v>
      </c>
      <c r="C16" s="10">
        <f>+'24-02-017 Ind. Proy'!K115</f>
        <v>0</v>
      </c>
      <c r="D16" s="10">
        <f>+'24-02-017 Ind. Proy'!M115</f>
        <v>0</v>
      </c>
      <c r="E16" s="10">
        <f>+'24-02-017 Ind. Proy'!N115</f>
        <v>0</v>
      </c>
      <c r="F16" s="10">
        <f>+'24-02-017 Ind. Proy'!O115</f>
        <v>0</v>
      </c>
      <c r="G16" s="10">
        <f>+'24-02-017 Ind. Proy'!R115</f>
        <v>0</v>
      </c>
      <c r="H16" s="10">
        <f>+'24-02-017 Ind. Proy'!S115</f>
        <v>0</v>
      </c>
      <c r="I16" s="10">
        <f>+'24-02-017 Ind. Proy'!T115</f>
        <v>0</v>
      </c>
      <c r="J16" s="10">
        <f>+'24-02-017 Ind. Proy'!U115</f>
        <v>0</v>
      </c>
      <c r="K16" s="10">
        <f>+'24-02-017 Ind. Proy'!V115</f>
        <v>0</v>
      </c>
      <c r="L16" s="10">
        <f>+'24-02-017 Ind. Proy'!W115</f>
        <v>0</v>
      </c>
      <c r="M16" s="10">
        <f>+'24-02-017 Ind. Proy'!X115</f>
        <v>0</v>
      </c>
      <c r="N16" s="10">
        <f>+'24-02-017 Ind. Proy'!Y115</f>
        <v>0</v>
      </c>
      <c r="O16" s="10">
        <f>+'24-02-017 Ind. Proy'!Z115</f>
        <v>0</v>
      </c>
      <c r="P16" s="10">
        <f>+'24-02-017 Ind. Proy'!AA115</f>
        <v>0</v>
      </c>
      <c r="Q16" s="10">
        <f>+'24-02-017 Ind. Proy'!AB115</f>
        <v>0</v>
      </c>
      <c r="R16" s="10">
        <f>+'24-02-017 Ind. Proy'!AC115</f>
        <v>0</v>
      </c>
      <c r="S16" s="10">
        <f>+'24-02-017 Ind. Proy'!AD115</f>
        <v>0</v>
      </c>
      <c r="T16" s="10">
        <f>+'24-02-017 Ind. Proy'!AE115</f>
        <v>0</v>
      </c>
      <c r="U16" s="10">
        <f>+'24-02-017 Ind. Proy'!AF115</f>
        <v>0</v>
      </c>
      <c r="V16" s="10">
        <f>+'24-02-017 Ind. Proy'!AG115</f>
        <v>0</v>
      </c>
      <c r="W16" s="10">
        <f>+'24-02-017 Ind. Proy'!AH115</f>
        <v>0</v>
      </c>
      <c r="X16" s="49">
        <f>+'24-02-017 Ind. Proy'!AI115</f>
        <v>0</v>
      </c>
      <c r="Y16" s="49">
        <f>+'24-02-017 Ind. Proy'!AJ115</f>
        <v>0</v>
      </c>
    </row>
    <row r="17" spans="1:25" s="45" customFormat="1" ht="24.75" customHeight="1" x14ac:dyDescent="0.25">
      <c r="A17" s="48" t="s">
        <v>60</v>
      </c>
      <c r="B17" s="10">
        <f>+'24-02-017 Ind. Proy'!J127</f>
        <v>0</v>
      </c>
      <c r="C17" s="10">
        <f>+'24-02-017 Ind. Proy'!K127</f>
        <v>0</v>
      </c>
      <c r="D17" s="10">
        <f>+'24-02-017 Ind. Proy'!M127</f>
        <v>0</v>
      </c>
      <c r="E17" s="10">
        <f>+'24-02-017 Ind. Proy'!N127</f>
        <v>0</v>
      </c>
      <c r="F17" s="10">
        <f>+'24-02-017 Ind. Proy'!O127</f>
        <v>0</v>
      </c>
      <c r="G17" s="10">
        <f>+'24-02-017 Ind. Proy'!R127</f>
        <v>0</v>
      </c>
      <c r="H17" s="10">
        <f>+'24-02-017 Ind. Proy'!S127</f>
        <v>0</v>
      </c>
      <c r="I17" s="10">
        <f>+'24-02-017 Ind. Proy'!T127</f>
        <v>0</v>
      </c>
      <c r="J17" s="10">
        <f>+'24-02-017 Ind. Proy'!U127</f>
        <v>0</v>
      </c>
      <c r="K17" s="10">
        <f>+'24-02-017 Ind. Proy'!V127</f>
        <v>0</v>
      </c>
      <c r="L17" s="10">
        <f>+'24-02-017 Ind. Proy'!W127</f>
        <v>0</v>
      </c>
      <c r="M17" s="10">
        <f>+'24-02-017 Ind. Proy'!X127</f>
        <v>0</v>
      </c>
      <c r="N17" s="10">
        <f>+'24-02-017 Ind. Proy'!Y127</f>
        <v>0</v>
      </c>
      <c r="O17" s="10">
        <f>+'24-02-017 Ind. Proy'!Z127</f>
        <v>0</v>
      </c>
      <c r="P17" s="10">
        <f>+'24-02-017 Ind. Proy'!AA127</f>
        <v>0</v>
      </c>
      <c r="Q17" s="10">
        <f>+'24-02-017 Ind. Proy'!AB127</f>
        <v>0</v>
      </c>
      <c r="R17" s="10">
        <f>+'24-02-017 Ind. Proy'!AC127</f>
        <v>0</v>
      </c>
      <c r="S17" s="10">
        <f>+'24-02-017 Ind. Proy'!AD127</f>
        <v>0</v>
      </c>
      <c r="T17" s="10">
        <f>+'24-02-017 Ind. Proy'!AE127</f>
        <v>0</v>
      </c>
      <c r="U17" s="10">
        <f>+'24-02-017 Ind. Proy'!AF127</f>
        <v>0</v>
      </c>
      <c r="V17" s="10">
        <f>+'24-02-017 Ind. Proy'!AG127</f>
        <v>0</v>
      </c>
      <c r="W17" s="10">
        <f>+'24-02-017 Ind. Proy'!AH127</f>
        <v>0</v>
      </c>
      <c r="X17" s="49">
        <f>+'24-02-017 Ind. Proy'!AI116</f>
        <v>0</v>
      </c>
      <c r="Y17" s="49">
        <f>+'24-02-017 Ind. Proy'!AJ116</f>
        <v>0</v>
      </c>
    </row>
    <row r="18" spans="1:25" s="45" customFormat="1" ht="24.75" customHeight="1" x14ac:dyDescent="0.25">
      <c r="A18" s="48" t="s">
        <v>62</v>
      </c>
      <c r="B18" s="10">
        <f>+'24-02-017 Ind. Proy'!J139</f>
        <v>0</v>
      </c>
      <c r="C18" s="10">
        <f>+'24-02-017 Ind. Proy'!K139</f>
        <v>0</v>
      </c>
      <c r="D18" s="10">
        <f>+'24-02-017 Ind. Proy'!M139</f>
        <v>0</v>
      </c>
      <c r="E18" s="10">
        <f>+'24-02-017 Ind. Proy'!N139</f>
        <v>0</v>
      </c>
      <c r="F18" s="10">
        <f>+'24-02-017 Ind. Proy'!O139</f>
        <v>0</v>
      </c>
      <c r="G18" s="10">
        <f>+'24-02-017 Ind. Proy'!R139</f>
        <v>0</v>
      </c>
      <c r="H18" s="10">
        <f>+'24-02-017 Ind. Proy'!S139</f>
        <v>0</v>
      </c>
      <c r="I18" s="10">
        <f>+'24-02-017 Ind. Proy'!T139</f>
        <v>0</v>
      </c>
      <c r="J18" s="10">
        <f>+'24-02-017 Ind. Proy'!U139</f>
        <v>0</v>
      </c>
      <c r="K18" s="10">
        <f>+'24-02-017 Ind. Proy'!V139</f>
        <v>0</v>
      </c>
      <c r="L18" s="10">
        <f>+'24-02-017 Ind. Proy'!W139</f>
        <v>0</v>
      </c>
      <c r="M18" s="10">
        <f>+'24-02-017 Ind. Proy'!X139</f>
        <v>0</v>
      </c>
      <c r="N18" s="10">
        <f>+'24-02-017 Ind. Proy'!Y139</f>
        <v>0</v>
      </c>
      <c r="O18" s="10">
        <f>+'24-02-017 Ind. Proy'!Z139</f>
        <v>0</v>
      </c>
      <c r="P18" s="10">
        <f>+'24-02-017 Ind. Proy'!AA139</f>
        <v>0</v>
      </c>
      <c r="Q18" s="10">
        <f>+'24-02-017 Ind. Proy'!AB139</f>
        <v>0</v>
      </c>
      <c r="R18" s="10">
        <f>+'24-02-017 Ind. Proy'!AC139</f>
        <v>0</v>
      </c>
      <c r="S18" s="10">
        <f>+'24-02-017 Ind. Proy'!AD139</f>
        <v>0</v>
      </c>
      <c r="T18" s="10">
        <f>+'24-02-017 Ind. Proy'!AE139</f>
        <v>0</v>
      </c>
      <c r="U18" s="10">
        <f>+'24-02-017 Ind. Proy'!AF139</f>
        <v>0</v>
      </c>
      <c r="V18" s="10">
        <f>+'24-02-017 Ind. Proy'!AG139</f>
        <v>0</v>
      </c>
      <c r="W18" s="10">
        <f>+'24-02-017 Ind. Proy'!AH139</f>
        <v>0</v>
      </c>
      <c r="X18" s="49">
        <f>+'24-02-017 Ind. Proy'!AI117</f>
        <v>0</v>
      </c>
      <c r="Y18" s="49">
        <f>+'24-02-017 Ind. Proy'!AJ139</f>
        <v>0</v>
      </c>
    </row>
    <row r="19" spans="1:25" s="45" customFormat="1" ht="24.75" customHeight="1" x14ac:dyDescent="0.25">
      <c r="A19" s="48" t="s">
        <v>64</v>
      </c>
      <c r="B19" s="10">
        <f>+'24-02-017 Ind. Proy'!J151</f>
        <v>0</v>
      </c>
      <c r="C19" s="10">
        <f>+'24-02-017 Ind. Proy'!K151</f>
        <v>0</v>
      </c>
      <c r="D19" s="10">
        <f>+'24-02-017 Ind. Proy'!M151</f>
        <v>0</v>
      </c>
      <c r="E19" s="10">
        <f>+'24-02-017 Ind. Proy'!N151</f>
        <v>0</v>
      </c>
      <c r="F19" s="10">
        <f>+'24-02-017 Ind. Proy'!O151</f>
        <v>0</v>
      </c>
      <c r="G19" s="10">
        <f>+'24-02-017 Ind. Proy'!R151</f>
        <v>0</v>
      </c>
      <c r="H19" s="10">
        <f>+'24-02-017 Ind. Proy'!S151</f>
        <v>0</v>
      </c>
      <c r="I19" s="10">
        <f>+'24-02-017 Ind. Proy'!T151</f>
        <v>0</v>
      </c>
      <c r="J19" s="10">
        <f>+'24-02-017 Ind. Proy'!U151</f>
        <v>0</v>
      </c>
      <c r="K19" s="10">
        <f>+'24-02-017 Ind. Proy'!V151</f>
        <v>0</v>
      </c>
      <c r="L19" s="10">
        <f>+'24-02-017 Ind. Proy'!W151</f>
        <v>0</v>
      </c>
      <c r="M19" s="10">
        <f>+'24-02-017 Ind. Proy'!X151</f>
        <v>0</v>
      </c>
      <c r="N19" s="10">
        <f>+'24-02-017 Ind. Proy'!Y151</f>
        <v>0</v>
      </c>
      <c r="O19" s="10">
        <f>+'24-02-017 Ind. Proy'!Z151</f>
        <v>0</v>
      </c>
      <c r="P19" s="10">
        <f>+'24-02-017 Ind. Proy'!AA151</f>
        <v>0</v>
      </c>
      <c r="Q19" s="10">
        <f>+'24-02-017 Ind. Proy'!AB151</f>
        <v>0</v>
      </c>
      <c r="R19" s="10">
        <f>+'24-02-017 Ind. Proy'!AC151</f>
        <v>0</v>
      </c>
      <c r="S19" s="10">
        <f>+'24-02-017 Ind. Proy'!AD151</f>
        <v>0</v>
      </c>
      <c r="T19" s="10">
        <f>+'24-02-017 Ind. Proy'!AE151</f>
        <v>0</v>
      </c>
      <c r="U19" s="10">
        <f>+'24-02-017 Ind. Proy'!AF151</f>
        <v>0</v>
      </c>
      <c r="V19" s="10">
        <f>+'24-02-017 Ind. Proy'!AG151</f>
        <v>0</v>
      </c>
      <c r="W19" s="10">
        <f>+'24-02-017 Ind. Proy'!AH151</f>
        <v>0</v>
      </c>
      <c r="X19" s="49">
        <f>+'24-02-017 Ind. Proy'!AI151</f>
        <v>0</v>
      </c>
      <c r="Y19" s="49">
        <f>+'24-02-017 Ind. Proy'!AJ151</f>
        <v>0</v>
      </c>
    </row>
    <row r="20" spans="1:25" s="45" customFormat="1" ht="24.75" customHeight="1" x14ac:dyDescent="0.25">
      <c r="A20" s="50" t="s">
        <v>66</v>
      </c>
      <c r="B20" s="10">
        <f>+'24-02-017 Ind. Proy'!J163</f>
        <v>0</v>
      </c>
      <c r="C20" s="10">
        <f>+'24-02-017 Ind. Proy'!K163</f>
        <v>0</v>
      </c>
      <c r="D20" s="10">
        <f>+'24-02-017 Ind. Proy'!M163</f>
        <v>0</v>
      </c>
      <c r="E20" s="10">
        <f>+'24-02-017 Ind. Proy'!N163</f>
        <v>0</v>
      </c>
      <c r="F20" s="10">
        <f>+'24-02-017 Ind. Proy'!O163</f>
        <v>0</v>
      </c>
      <c r="G20" s="10">
        <f>+'24-02-017 Ind. Proy'!R163</f>
        <v>0</v>
      </c>
      <c r="H20" s="10">
        <f>+'24-02-017 Ind. Proy'!S163</f>
        <v>0</v>
      </c>
      <c r="I20" s="10">
        <f>+'24-02-017 Ind. Proy'!T163</f>
        <v>0</v>
      </c>
      <c r="J20" s="10">
        <f>+'24-02-017 Ind. Proy'!U163</f>
        <v>0</v>
      </c>
      <c r="K20" s="10">
        <f>+'24-02-017 Ind. Proy'!V163</f>
        <v>0</v>
      </c>
      <c r="L20" s="10">
        <f>+'24-02-017 Ind. Proy'!W163</f>
        <v>0</v>
      </c>
      <c r="M20" s="10">
        <f>+'24-02-017 Ind. Proy'!X163</f>
        <v>0</v>
      </c>
      <c r="N20" s="10">
        <f>+'24-02-017 Ind. Proy'!Y163</f>
        <v>0</v>
      </c>
      <c r="O20" s="10">
        <f>+'24-02-017 Ind. Proy'!Z163</f>
        <v>0</v>
      </c>
      <c r="P20" s="10">
        <f>+'24-02-017 Ind. Proy'!AA163</f>
        <v>0</v>
      </c>
      <c r="Q20" s="10">
        <f>+'24-02-017 Ind. Proy'!AB163</f>
        <v>0</v>
      </c>
      <c r="R20" s="10">
        <f>+'24-02-017 Ind. Proy'!AC163</f>
        <v>0</v>
      </c>
      <c r="S20" s="10">
        <f>+'24-02-017 Ind. Proy'!AD163</f>
        <v>0</v>
      </c>
      <c r="T20" s="10">
        <f>+'24-02-017 Ind. Proy'!AE163</f>
        <v>0</v>
      </c>
      <c r="U20" s="10">
        <f>+'24-02-017 Ind. Proy'!AF163</f>
        <v>0</v>
      </c>
      <c r="V20" s="10">
        <f>+'24-02-017 Ind. Proy'!AG163</f>
        <v>0</v>
      </c>
      <c r="W20" s="10">
        <f>+'24-02-017 Ind. Proy'!AH163</f>
        <v>0</v>
      </c>
      <c r="X20" s="49">
        <f>+'24-02-017 Ind. Proy'!AI163</f>
        <v>0</v>
      </c>
      <c r="Y20" s="49">
        <f>+'24-02-017 Ind. Proy'!AJ163</f>
        <v>0</v>
      </c>
    </row>
    <row r="21" spans="1:25" s="45" customFormat="1" ht="24.75" customHeight="1" x14ac:dyDescent="0.25">
      <c r="A21" s="50" t="s">
        <v>68</v>
      </c>
      <c r="B21" s="10">
        <f>+'24-02-017 Ind. Proy'!J175</f>
        <v>0</v>
      </c>
      <c r="C21" s="10">
        <f>+'24-02-017 Ind. Proy'!K175</f>
        <v>0</v>
      </c>
      <c r="D21" s="10">
        <f>+'24-02-017 Ind. Proy'!M175</f>
        <v>0</v>
      </c>
      <c r="E21" s="10">
        <f>+'24-02-017 Ind. Proy'!N175</f>
        <v>0</v>
      </c>
      <c r="F21" s="10">
        <f>+'24-02-017 Ind. Proy'!O175</f>
        <v>0</v>
      </c>
      <c r="G21" s="10">
        <f>+'24-02-017 Ind. Proy'!R175</f>
        <v>0</v>
      </c>
      <c r="H21" s="10">
        <f>+'24-02-017 Ind. Proy'!S175</f>
        <v>0</v>
      </c>
      <c r="I21" s="10">
        <f>+'24-02-017 Ind. Proy'!T175</f>
        <v>0</v>
      </c>
      <c r="J21" s="10">
        <f>+'24-02-017 Ind. Proy'!U175</f>
        <v>0</v>
      </c>
      <c r="K21" s="10">
        <f>+'24-02-017 Ind. Proy'!V175</f>
        <v>0</v>
      </c>
      <c r="L21" s="10">
        <f>+'24-02-017 Ind. Proy'!W175</f>
        <v>0</v>
      </c>
      <c r="M21" s="10">
        <f>+'24-02-017 Ind. Proy'!X175</f>
        <v>0</v>
      </c>
      <c r="N21" s="10">
        <f>+'24-02-017 Ind. Proy'!Y175</f>
        <v>0</v>
      </c>
      <c r="O21" s="10">
        <f>+'24-02-017 Ind. Proy'!Z175</f>
        <v>0</v>
      </c>
      <c r="P21" s="10">
        <f>+'24-02-017 Ind. Proy'!AA175</f>
        <v>0</v>
      </c>
      <c r="Q21" s="10">
        <f>+'24-02-017 Ind. Proy'!AB175</f>
        <v>0</v>
      </c>
      <c r="R21" s="10">
        <f>+'24-02-017 Ind. Proy'!AC175</f>
        <v>0</v>
      </c>
      <c r="S21" s="10">
        <f>+'24-02-017 Ind. Proy'!AD175</f>
        <v>0</v>
      </c>
      <c r="T21" s="10">
        <f>+'24-02-017 Ind. Proy'!AE175</f>
        <v>0</v>
      </c>
      <c r="U21" s="10">
        <f>+'24-02-017 Ind. Proy'!AF175</f>
        <v>0</v>
      </c>
      <c r="V21" s="10">
        <f>+'24-02-017 Ind. Proy'!AG175</f>
        <v>0</v>
      </c>
      <c r="W21" s="10">
        <f>+'24-02-017 Ind. Proy'!AH175</f>
        <v>0</v>
      </c>
      <c r="X21" s="49">
        <f>+'24-02-017 Ind. Proy'!AI175</f>
        <v>0</v>
      </c>
      <c r="Y21" s="49">
        <f>+'24-02-017 Ind. Proy'!AJ175</f>
        <v>0</v>
      </c>
    </row>
    <row r="22" spans="1:25" s="45" customFormat="1" ht="24.75" customHeight="1" x14ac:dyDescent="0.25">
      <c r="A22" s="50" t="s">
        <v>70</v>
      </c>
      <c r="B22" s="10">
        <f>+'24-02-017 Ind. Proy'!J187</f>
        <v>0</v>
      </c>
      <c r="C22" s="10">
        <f>+'24-02-017 Ind. Proy'!K187</f>
        <v>0</v>
      </c>
      <c r="D22" s="10">
        <f>+'24-02-017 Ind. Proy'!M187</f>
        <v>0</v>
      </c>
      <c r="E22" s="10">
        <f>+'24-02-017 Ind. Proy'!N187</f>
        <v>0</v>
      </c>
      <c r="F22" s="10">
        <f>+'24-02-017 Ind. Proy'!O187</f>
        <v>0</v>
      </c>
      <c r="G22" s="10">
        <f>+'24-02-017 Ind. Proy'!R187</f>
        <v>0</v>
      </c>
      <c r="H22" s="10">
        <f>+'24-02-017 Ind. Proy'!S187</f>
        <v>0</v>
      </c>
      <c r="I22" s="10">
        <f>+'24-02-017 Ind. Proy'!T187</f>
        <v>0</v>
      </c>
      <c r="J22" s="10">
        <f>+'24-02-017 Ind. Proy'!U187</f>
        <v>0</v>
      </c>
      <c r="K22" s="10">
        <f>+'24-02-017 Ind. Proy'!V187</f>
        <v>0</v>
      </c>
      <c r="L22" s="10">
        <f>+'24-02-017 Ind. Proy'!W187</f>
        <v>0</v>
      </c>
      <c r="M22" s="10">
        <f>+'24-02-017 Ind. Proy'!X187</f>
        <v>0</v>
      </c>
      <c r="N22" s="10">
        <f>+'24-02-017 Ind. Proy'!Y187</f>
        <v>0</v>
      </c>
      <c r="O22" s="10">
        <f>+'24-02-017 Ind. Proy'!Z187</f>
        <v>0</v>
      </c>
      <c r="P22" s="10">
        <f>+'24-02-017 Ind. Proy'!AA187</f>
        <v>0</v>
      </c>
      <c r="Q22" s="10">
        <f>+'24-02-017 Ind. Proy'!AB187</f>
        <v>0</v>
      </c>
      <c r="R22" s="10">
        <f>+'24-02-017 Ind. Proy'!AC187</f>
        <v>0</v>
      </c>
      <c r="S22" s="10">
        <f>+'24-02-017 Ind. Proy'!AD187</f>
        <v>0</v>
      </c>
      <c r="T22" s="10">
        <f>+'24-02-017 Ind. Proy'!AE187</f>
        <v>0</v>
      </c>
      <c r="U22" s="10">
        <f>+'24-02-017 Ind. Proy'!AF187</f>
        <v>0</v>
      </c>
      <c r="V22" s="10">
        <f>+'24-02-017 Ind. Proy'!AG187</f>
        <v>0</v>
      </c>
      <c r="W22" s="10">
        <f>+'24-02-017 Ind. Proy'!AH187</f>
        <v>0</v>
      </c>
      <c r="X22" s="49">
        <f>+'24-02-017 Ind. Proy'!AI187</f>
        <v>0</v>
      </c>
      <c r="Y22" s="49">
        <f>+'24-02-017 Ind. Proy'!AJ187</f>
        <v>0</v>
      </c>
    </row>
    <row r="23" spans="1:25" s="45" customFormat="1" ht="24.75" customHeight="1" x14ac:dyDescent="0.25">
      <c r="A23" s="51" t="s">
        <v>72</v>
      </c>
      <c r="B23" s="10">
        <f>+'24-02-017 Ind. Proy'!J190</f>
        <v>4347447000</v>
      </c>
      <c r="C23" s="10">
        <f>+'24-02-017 Ind. Proy'!K190</f>
        <v>4347437000</v>
      </c>
      <c r="D23" s="10">
        <f>+'24-02-017 Ind. Proy'!M190</f>
        <v>0</v>
      </c>
      <c r="E23" s="10">
        <f>+'24-02-017 Ind. Proy'!N190</f>
        <v>0</v>
      </c>
      <c r="F23" s="10">
        <f>+'24-02-017 Ind. Proy'!O190</f>
        <v>0</v>
      </c>
      <c r="G23" s="10">
        <f>+'24-02-017 Ind. Proy'!R190</f>
        <v>0</v>
      </c>
      <c r="H23" s="10">
        <f>+'24-02-017 Ind. Proy'!S190</f>
        <v>0</v>
      </c>
      <c r="I23" s="10">
        <f>+'24-02-017 Ind. Proy'!T190</f>
        <v>4347437000</v>
      </c>
      <c r="J23" s="10">
        <f>+'24-02-017 Ind. Proy'!U190</f>
        <v>4347437000</v>
      </c>
      <c r="K23" s="10">
        <f>+'24-02-017 Ind. Proy'!V190</f>
        <v>0</v>
      </c>
      <c r="L23" s="10">
        <f>+'24-02-017 Ind. Proy'!W190</f>
        <v>0</v>
      </c>
      <c r="M23" s="10">
        <f>+'24-02-017 Ind. Proy'!X190</f>
        <v>0</v>
      </c>
      <c r="N23" s="10">
        <f>+'24-02-017 Ind. Proy'!Y190</f>
        <v>0</v>
      </c>
      <c r="O23" s="10">
        <f>+'24-02-017 Ind. Proy'!Z190</f>
        <v>0</v>
      </c>
      <c r="P23" s="10">
        <f>+'24-02-017 Ind. Proy'!AA190</f>
        <v>0</v>
      </c>
      <c r="Q23" s="10">
        <f>+'24-02-017 Ind. Proy'!AB190</f>
        <v>0</v>
      </c>
      <c r="R23" s="10">
        <f>+'24-02-017 Ind. Proy'!AC190</f>
        <v>0</v>
      </c>
      <c r="S23" s="10">
        <f>+'24-02-017 Ind. Proy'!AD190</f>
        <v>0</v>
      </c>
      <c r="T23" s="10">
        <f>+'24-02-017 Ind. Proy'!AE190</f>
        <v>0</v>
      </c>
      <c r="U23" s="10">
        <f>+'24-02-017 Ind. Proy'!AF190</f>
        <v>0</v>
      </c>
      <c r="V23" s="10">
        <f>+'24-02-017 Ind. Proy'!AG190</f>
        <v>0</v>
      </c>
      <c r="W23" s="10">
        <f>+'24-02-017 Ind. Proy'!AH190</f>
        <v>4347437000</v>
      </c>
      <c r="X23" s="49">
        <f>+'24-02-017 Ind. Proy'!AI190</f>
        <v>0.99999769979944553</v>
      </c>
      <c r="Y23" s="49">
        <f>+'24-02-017 Ind. Proy'!AJ190</f>
        <v>1</v>
      </c>
    </row>
    <row r="24" spans="1:25" ht="36" customHeight="1" x14ac:dyDescent="0.25">
      <c r="A24" s="173" t="str">
        <f>"TOTAL ASIG."&amp;" "&amp;$A$5</f>
        <v>TOTAL ASIG. 24-02-017 "Programa Pro-empleo"</v>
      </c>
      <c r="B24" s="174">
        <f t="shared" ref="B24:W24" si="0">SUM(B8:B23)</f>
        <v>4347447000</v>
      </c>
      <c r="C24" s="174">
        <f t="shared" si="0"/>
        <v>4347437000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4347437000</v>
      </c>
      <c r="J24" s="174">
        <f t="shared" si="0"/>
        <v>4347437000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4347437000</v>
      </c>
      <c r="X24" s="175">
        <f>+'24-02-017 Ind. Proy'!AI191</f>
        <v>0.99999769979944553</v>
      </c>
      <c r="Y24" s="175">
        <f>'24-02-017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55118110236220474" bottom="0.74803149606299213" header="0.31496062992125984" footer="0.31496062992125984"/>
  <pageSetup paperSize="41" scale="97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J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Y204" sqref="Y204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customWidth="1" collapsed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117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2"/>
      <c r="W5" s="152"/>
      <c r="X5" s="152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16998205000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103" t="s">
        <v>176</v>
      </c>
      <c r="D189" s="55">
        <v>43528</v>
      </c>
      <c r="E189" s="15" t="s">
        <v>107</v>
      </c>
      <c r="F189" s="65" t="s">
        <v>118</v>
      </c>
      <c r="G189" s="63" t="s">
        <v>119</v>
      </c>
      <c r="H189" s="68"/>
      <c r="I189" s="2"/>
      <c r="J189" s="225"/>
      <c r="K189" s="58">
        <v>16998205000</v>
      </c>
      <c r="L189" s="1"/>
      <c r="M189" s="57"/>
      <c r="N189" s="64"/>
      <c r="O189" s="57"/>
      <c r="P189" s="53"/>
      <c r="Q189" s="53"/>
      <c r="R189" s="87"/>
      <c r="S189" s="86"/>
      <c r="T189" s="104">
        <v>16148294750</v>
      </c>
      <c r="U189" s="32">
        <f>SUM(R189:T189)</f>
        <v>16148294750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16148294750</v>
      </c>
      <c r="AI189" s="33">
        <f>IF(ISERROR(AH189/J188),0,AH189/J188)</f>
        <v>0.95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16998205000</v>
      </c>
      <c r="K190" s="162">
        <f>SUM(K189:K189)</f>
        <v>16998205000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16148294750</v>
      </c>
      <c r="U190" s="162">
        <f t="shared" si="120"/>
        <v>16148294750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16148294750</v>
      </c>
      <c r="AI190" s="166">
        <f>IF(ISERROR(AH190/J190),0,AH190/J190)</f>
        <v>0.95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24-02-018 "Programa Educacional Pro-retención"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16998205000</v>
      </c>
      <c r="K191" s="167">
        <f>+K19+K31+K43+K55+K67+K79+K91+K103+K115+K127+K139+K151+K187+K163+K175+K190</f>
        <v>16998205000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9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16148294750</v>
      </c>
      <c r="U191" s="167">
        <f t="shared" si="121"/>
        <v>16148294750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16148294750</v>
      </c>
      <c r="AI191" s="171">
        <f>IF(ISERROR(AH191/J191),0,AH191/J191)</f>
        <v>0.95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AD189:AF189 V117:X126 Z189:AB189 V189:X189 M118:N126 M189 M106:N114 M59:N66 R189:S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84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R8" sqref="R1:V1048576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+'24-02-018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+'24-02-018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+'24-02-018 Ind. Proy'!A5:U5</f>
        <v>24-02-018 "Programa Educacional Pro-retención"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+'24-02-018 Ind. Proy'!J19</f>
        <v>0</v>
      </c>
      <c r="C8" s="10">
        <f>+'24-02-018 Ind. Proy'!K19</f>
        <v>0</v>
      </c>
      <c r="D8" s="10">
        <f>+'24-02-018 Ind. Proy'!M19</f>
        <v>0</v>
      </c>
      <c r="E8" s="10">
        <f>+'24-02-018 Ind. Proy'!N19</f>
        <v>0</v>
      </c>
      <c r="F8" s="10">
        <f>+'24-02-018 Ind. Proy'!O19</f>
        <v>0</v>
      </c>
      <c r="G8" s="10">
        <f>+'24-02-018 Ind. Proy'!R19</f>
        <v>0</v>
      </c>
      <c r="H8" s="10">
        <f>+'24-02-018 Ind. Proy'!S19</f>
        <v>0</v>
      </c>
      <c r="I8" s="10">
        <f>+'24-02-018 Ind. Proy'!T19</f>
        <v>0</v>
      </c>
      <c r="J8" s="10">
        <f>+'24-02-018 Ind. Proy'!U19</f>
        <v>0</v>
      </c>
      <c r="K8" s="10">
        <f>+'24-02-018 Ind. Proy'!V19</f>
        <v>0</v>
      </c>
      <c r="L8" s="10">
        <f>+'24-02-018 Ind. Proy'!W19</f>
        <v>0</v>
      </c>
      <c r="M8" s="10">
        <f>+'24-02-018 Ind. Proy'!X19</f>
        <v>0</v>
      </c>
      <c r="N8" s="10">
        <f>+'24-02-018 Ind. Proy'!Y19</f>
        <v>0</v>
      </c>
      <c r="O8" s="10">
        <f>+'24-02-018 Ind. Proy'!Z19</f>
        <v>0</v>
      </c>
      <c r="P8" s="10">
        <f>+'24-02-018 Ind. Proy'!AA19</f>
        <v>0</v>
      </c>
      <c r="Q8" s="10">
        <f>+'24-02-018 Ind. Proy'!AB19</f>
        <v>0</v>
      </c>
      <c r="R8" s="10">
        <f>+'24-02-018 Ind. Proy'!AC19</f>
        <v>0</v>
      </c>
      <c r="S8" s="10">
        <f>+'24-02-018 Ind. Proy'!AD19</f>
        <v>0</v>
      </c>
      <c r="T8" s="10">
        <f>+'24-02-018 Ind. Proy'!AE19</f>
        <v>0</v>
      </c>
      <c r="U8" s="10">
        <f>+'24-02-018 Ind. Proy'!AF19</f>
        <v>0</v>
      </c>
      <c r="V8" s="10">
        <f>+'24-02-018 Ind. Proy'!AG19</f>
        <v>0</v>
      </c>
      <c r="W8" s="10">
        <f>+'24-02-018 Ind. Proy'!AH19</f>
        <v>0</v>
      </c>
      <c r="X8" s="49">
        <f>+'24-02-018 Ind. Proy'!AI19</f>
        <v>0</v>
      </c>
      <c r="Y8" s="49">
        <f>+'24-02-018 Ind. Proy'!AJ19</f>
        <v>0</v>
      </c>
    </row>
    <row r="9" spans="1:25" s="45" customFormat="1" ht="24.75" customHeight="1" x14ac:dyDescent="0.25">
      <c r="A9" s="48" t="s">
        <v>44</v>
      </c>
      <c r="B9" s="10">
        <f>+'24-02-018 Ind. Proy'!J31</f>
        <v>0</v>
      </c>
      <c r="C9" s="10">
        <f>+'24-02-018 Ind. Proy'!K31</f>
        <v>0</v>
      </c>
      <c r="D9" s="10">
        <f>+'24-02-018 Ind. Proy'!M31</f>
        <v>0</v>
      </c>
      <c r="E9" s="10">
        <f>+'24-02-018 Ind. Proy'!N31</f>
        <v>0</v>
      </c>
      <c r="F9" s="10">
        <f>+'24-02-018 Ind. Proy'!O31</f>
        <v>0</v>
      </c>
      <c r="G9" s="10">
        <f>+'24-02-018 Ind. Proy'!R31</f>
        <v>0</v>
      </c>
      <c r="H9" s="10">
        <f>+'24-02-018 Ind. Proy'!S31</f>
        <v>0</v>
      </c>
      <c r="I9" s="10">
        <f>+'24-02-018 Ind. Proy'!T31</f>
        <v>0</v>
      </c>
      <c r="J9" s="10">
        <f>+'24-02-018 Ind. Proy'!U31</f>
        <v>0</v>
      </c>
      <c r="K9" s="10">
        <f>+'24-02-018 Ind. Proy'!V31</f>
        <v>0</v>
      </c>
      <c r="L9" s="10">
        <f>+'24-02-018 Ind. Proy'!W31</f>
        <v>0</v>
      </c>
      <c r="M9" s="10">
        <f>+'24-02-018 Ind. Proy'!X31</f>
        <v>0</v>
      </c>
      <c r="N9" s="10">
        <f>+'24-02-018 Ind. Proy'!Y31</f>
        <v>0</v>
      </c>
      <c r="O9" s="10">
        <f>+'24-02-018 Ind. Proy'!Z31</f>
        <v>0</v>
      </c>
      <c r="P9" s="10">
        <f>+'24-02-018 Ind. Proy'!AA31</f>
        <v>0</v>
      </c>
      <c r="Q9" s="10">
        <f>+'24-02-018 Ind. Proy'!AB31</f>
        <v>0</v>
      </c>
      <c r="R9" s="10">
        <f>+'24-02-018 Ind. Proy'!AC31</f>
        <v>0</v>
      </c>
      <c r="S9" s="10">
        <f>+'24-02-018 Ind. Proy'!AD31</f>
        <v>0</v>
      </c>
      <c r="T9" s="10">
        <f>+'24-02-018 Ind. Proy'!AE31</f>
        <v>0</v>
      </c>
      <c r="U9" s="10">
        <f>+'24-02-018 Ind. Proy'!AF31</f>
        <v>0</v>
      </c>
      <c r="V9" s="10">
        <f>+'24-02-018 Ind. Proy'!AG31</f>
        <v>0</v>
      </c>
      <c r="W9" s="10">
        <f>+'24-02-018 Ind. Proy'!AH31</f>
        <v>0</v>
      </c>
      <c r="X9" s="49">
        <f>+'24-02-018 Ind. Proy'!AI31</f>
        <v>0</v>
      </c>
      <c r="Y9" s="49">
        <f>+'24-02-018 Ind. Proy'!AJ31</f>
        <v>0</v>
      </c>
    </row>
    <row r="10" spans="1:25" s="45" customFormat="1" ht="24.75" customHeight="1" x14ac:dyDescent="0.25">
      <c r="A10" s="48" t="s">
        <v>46</v>
      </c>
      <c r="B10" s="10">
        <f>+'24-02-018 Ind. Proy'!J43</f>
        <v>0</v>
      </c>
      <c r="C10" s="10">
        <f>+'24-02-018 Ind. Proy'!K43</f>
        <v>0</v>
      </c>
      <c r="D10" s="10">
        <f>+'24-02-018 Ind. Proy'!M43</f>
        <v>0</v>
      </c>
      <c r="E10" s="10">
        <f>+'24-02-018 Ind. Proy'!N43</f>
        <v>0</v>
      </c>
      <c r="F10" s="10">
        <f>+'24-02-018 Ind. Proy'!O43</f>
        <v>0</v>
      </c>
      <c r="G10" s="10">
        <f>+'24-02-018 Ind. Proy'!R43</f>
        <v>0</v>
      </c>
      <c r="H10" s="10">
        <f>+'24-02-018 Ind. Proy'!S43</f>
        <v>0</v>
      </c>
      <c r="I10" s="10">
        <f>+'24-02-018 Ind. Proy'!T43</f>
        <v>0</v>
      </c>
      <c r="J10" s="10">
        <f>+'24-02-018 Ind. Proy'!U43</f>
        <v>0</v>
      </c>
      <c r="K10" s="10">
        <f>+'24-02-018 Ind. Proy'!V43</f>
        <v>0</v>
      </c>
      <c r="L10" s="10">
        <f>+'24-02-018 Ind. Proy'!W43</f>
        <v>0</v>
      </c>
      <c r="M10" s="10">
        <f>+'24-02-018 Ind. Proy'!X43</f>
        <v>0</v>
      </c>
      <c r="N10" s="10">
        <f>+'24-02-018 Ind. Proy'!Y43</f>
        <v>0</v>
      </c>
      <c r="O10" s="10">
        <f>+'24-02-018 Ind. Proy'!Z43</f>
        <v>0</v>
      </c>
      <c r="P10" s="10">
        <f>+'24-02-018 Ind. Proy'!AA43</f>
        <v>0</v>
      </c>
      <c r="Q10" s="10">
        <f>+'24-02-018 Ind. Proy'!AB43</f>
        <v>0</v>
      </c>
      <c r="R10" s="10">
        <f>+'24-02-018 Ind. Proy'!AC43</f>
        <v>0</v>
      </c>
      <c r="S10" s="10">
        <f>+'24-02-018 Ind. Proy'!AD43</f>
        <v>0</v>
      </c>
      <c r="T10" s="10">
        <f>+'24-02-018 Ind. Proy'!AE43</f>
        <v>0</v>
      </c>
      <c r="U10" s="10">
        <f>+'24-02-018 Ind. Proy'!AF43</f>
        <v>0</v>
      </c>
      <c r="V10" s="10">
        <f>+'24-02-018 Ind. Proy'!AG43</f>
        <v>0</v>
      </c>
      <c r="W10" s="10">
        <f>+'24-02-018 Ind. Proy'!AH43</f>
        <v>0</v>
      </c>
      <c r="X10" s="49">
        <f>+'24-02-018 Ind. Proy'!AI43</f>
        <v>0</v>
      </c>
      <c r="Y10" s="49">
        <f>+'24-02-018 Ind. Proy'!AJ43</f>
        <v>0</v>
      </c>
    </row>
    <row r="11" spans="1:25" s="45" customFormat="1" ht="24.75" customHeight="1" x14ac:dyDescent="0.25">
      <c r="A11" s="48" t="s">
        <v>48</v>
      </c>
      <c r="B11" s="10">
        <f>+'24-02-018 Ind. Proy'!J55</f>
        <v>0</v>
      </c>
      <c r="C11" s="10">
        <f>+'24-02-018 Ind. Proy'!K55</f>
        <v>0</v>
      </c>
      <c r="D11" s="10">
        <f>+'24-02-018 Ind. Proy'!M55</f>
        <v>0</v>
      </c>
      <c r="E11" s="10">
        <f>+'24-02-018 Ind. Proy'!N55</f>
        <v>0</v>
      </c>
      <c r="F11" s="10">
        <f>+'24-02-018 Ind. Proy'!O55</f>
        <v>0</v>
      </c>
      <c r="G11" s="10">
        <f>+'24-02-018 Ind. Proy'!R55</f>
        <v>0</v>
      </c>
      <c r="H11" s="10">
        <f>+'24-02-018 Ind. Proy'!S55</f>
        <v>0</v>
      </c>
      <c r="I11" s="10">
        <f>+'24-02-018 Ind. Proy'!T55</f>
        <v>0</v>
      </c>
      <c r="J11" s="10">
        <f>+'24-02-018 Ind. Proy'!U55</f>
        <v>0</v>
      </c>
      <c r="K11" s="10">
        <f>+'24-02-018 Ind. Proy'!V55</f>
        <v>0</v>
      </c>
      <c r="L11" s="10">
        <f>+'24-02-018 Ind. Proy'!W55</f>
        <v>0</v>
      </c>
      <c r="M11" s="10">
        <f>+'24-02-018 Ind. Proy'!X55</f>
        <v>0</v>
      </c>
      <c r="N11" s="10">
        <f>+'24-02-018 Ind. Proy'!Y55</f>
        <v>0</v>
      </c>
      <c r="O11" s="10">
        <f>+'24-02-018 Ind. Proy'!Z55</f>
        <v>0</v>
      </c>
      <c r="P11" s="10">
        <f>+'24-02-018 Ind. Proy'!AA55</f>
        <v>0</v>
      </c>
      <c r="Q11" s="10">
        <f>+'24-02-018 Ind. Proy'!AB55</f>
        <v>0</v>
      </c>
      <c r="R11" s="10">
        <f>+'24-02-018 Ind. Proy'!AC55</f>
        <v>0</v>
      </c>
      <c r="S11" s="10">
        <f>+'24-02-018 Ind. Proy'!AD55</f>
        <v>0</v>
      </c>
      <c r="T11" s="10">
        <f>+'24-02-018 Ind. Proy'!AE55</f>
        <v>0</v>
      </c>
      <c r="U11" s="10">
        <f>+'24-02-018 Ind. Proy'!AF55</f>
        <v>0</v>
      </c>
      <c r="V11" s="10">
        <f>+'24-02-018 Ind. Proy'!AG55</f>
        <v>0</v>
      </c>
      <c r="W11" s="10">
        <f>+'24-02-018 Ind. Proy'!AH55</f>
        <v>0</v>
      </c>
      <c r="X11" s="49">
        <f>+'24-02-018 Ind. Proy'!AI55</f>
        <v>0</v>
      </c>
      <c r="Y11" s="49">
        <f>+'24-02-018 Ind. Proy'!AJ55</f>
        <v>0</v>
      </c>
    </row>
    <row r="12" spans="1:25" s="45" customFormat="1" ht="24.75" customHeight="1" x14ac:dyDescent="0.25">
      <c r="A12" s="48" t="s">
        <v>50</v>
      </c>
      <c r="B12" s="10">
        <f>+'24-02-018 Ind. Proy'!J67</f>
        <v>0</v>
      </c>
      <c r="C12" s="10">
        <f>+'24-02-018 Ind. Proy'!K67</f>
        <v>0</v>
      </c>
      <c r="D12" s="10">
        <f>+'24-02-018 Ind. Proy'!M67</f>
        <v>0</v>
      </c>
      <c r="E12" s="10">
        <f>+'24-02-018 Ind. Proy'!N67</f>
        <v>0</v>
      </c>
      <c r="F12" s="10">
        <f>+'24-02-018 Ind. Proy'!O67</f>
        <v>0</v>
      </c>
      <c r="G12" s="10">
        <f>+'24-02-018 Ind. Proy'!R67</f>
        <v>0</v>
      </c>
      <c r="H12" s="10">
        <f>+'24-02-018 Ind. Proy'!S67</f>
        <v>0</v>
      </c>
      <c r="I12" s="10">
        <f>+'24-02-018 Ind. Proy'!T67</f>
        <v>0</v>
      </c>
      <c r="J12" s="10">
        <f>+'24-02-018 Ind. Proy'!U67</f>
        <v>0</v>
      </c>
      <c r="K12" s="10">
        <f>+'24-02-018 Ind. Proy'!V67</f>
        <v>0</v>
      </c>
      <c r="L12" s="10">
        <f>+'24-02-018 Ind. Proy'!W67</f>
        <v>0</v>
      </c>
      <c r="M12" s="10">
        <f>+'24-02-018 Ind. Proy'!X67</f>
        <v>0</v>
      </c>
      <c r="N12" s="10">
        <f>+'24-02-018 Ind. Proy'!Y67</f>
        <v>0</v>
      </c>
      <c r="O12" s="10">
        <f>+'24-02-018 Ind. Proy'!Z67</f>
        <v>0</v>
      </c>
      <c r="P12" s="10">
        <f>+'24-02-018 Ind. Proy'!AA67</f>
        <v>0</v>
      </c>
      <c r="Q12" s="10">
        <f>+'24-02-018 Ind. Proy'!AB67</f>
        <v>0</v>
      </c>
      <c r="R12" s="10">
        <f>+'24-02-018 Ind. Proy'!AC67</f>
        <v>0</v>
      </c>
      <c r="S12" s="10">
        <f>+'24-02-018 Ind. Proy'!AD67</f>
        <v>0</v>
      </c>
      <c r="T12" s="10">
        <f>+'24-02-018 Ind. Proy'!AE67</f>
        <v>0</v>
      </c>
      <c r="U12" s="10">
        <f>+'24-02-018 Ind. Proy'!AF67</f>
        <v>0</v>
      </c>
      <c r="V12" s="10">
        <f>+'24-02-018 Ind. Proy'!AG67</f>
        <v>0</v>
      </c>
      <c r="W12" s="10">
        <f>+'24-02-018 Ind. Proy'!AH67</f>
        <v>0</v>
      </c>
      <c r="X12" s="49">
        <f>+'24-02-018 Ind. Proy'!AI67</f>
        <v>0</v>
      </c>
      <c r="Y12" s="49">
        <f>+'24-02-018 Ind. Proy'!AJ67</f>
        <v>0</v>
      </c>
    </row>
    <row r="13" spans="1:25" s="45" customFormat="1" ht="24.75" customHeight="1" x14ac:dyDescent="0.25">
      <c r="A13" s="48" t="s">
        <v>52</v>
      </c>
      <c r="B13" s="10">
        <f>+'24-02-018 Ind. Proy'!J79</f>
        <v>0</v>
      </c>
      <c r="C13" s="10">
        <f>+'24-02-018 Ind. Proy'!K79</f>
        <v>0</v>
      </c>
      <c r="D13" s="10">
        <f>+'24-02-018 Ind. Proy'!M79</f>
        <v>0</v>
      </c>
      <c r="E13" s="10">
        <f>+'24-02-018 Ind. Proy'!N79</f>
        <v>0</v>
      </c>
      <c r="F13" s="10">
        <f>+'24-02-018 Ind. Proy'!O79</f>
        <v>0</v>
      </c>
      <c r="G13" s="10">
        <f>+'24-02-018 Ind. Proy'!R79</f>
        <v>0</v>
      </c>
      <c r="H13" s="10">
        <f>+'24-02-018 Ind. Proy'!S79</f>
        <v>0</v>
      </c>
      <c r="I13" s="10">
        <f>+'24-02-018 Ind. Proy'!T79</f>
        <v>0</v>
      </c>
      <c r="J13" s="10">
        <f>+'24-02-018 Ind. Proy'!U79</f>
        <v>0</v>
      </c>
      <c r="K13" s="10">
        <f>+'24-02-018 Ind. Proy'!V79</f>
        <v>0</v>
      </c>
      <c r="L13" s="10">
        <f>+'24-02-018 Ind. Proy'!W79</f>
        <v>0</v>
      </c>
      <c r="M13" s="10">
        <f>+'24-02-018 Ind. Proy'!X79</f>
        <v>0</v>
      </c>
      <c r="N13" s="10">
        <f>+'24-02-018 Ind. Proy'!Y79</f>
        <v>0</v>
      </c>
      <c r="O13" s="10">
        <f>+'24-02-018 Ind. Proy'!Z79</f>
        <v>0</v>
      </c>
      <c r="P13" s="10">
        <f>+'24-02-018 Ind. Proy'!AA79</f>
        <v>0</v>
      </c>
      <c r="Q13" s="10">
        <f>+'24-02-018 Ind. Proy'!AB79</f>
        <v>0</v>
      </c>
      <c r="R13" s="10">
        <f>+'24-02-018 Ind. Proy'!AC79</f>
        <v>0</v>
      </c>
      <c r="S13" s="10">
        <f>+'24-02-018 Ind. Proy'!AD79</f>
        <v>0</v>
      </c>
      <c r="T13" s="10">
        <f>+'24-02-018 Ind. Proy'!AE79</f>
        <v>0</v>
      </c>
      <c r="U13" s="10">
        <f>+'24-02-018 Ind. Proy'!AF79</f>
        <v>0</v>
      </c>
      <c r="V13" s="10">
        <f>+'24-02-018 Ind. Proy'!AG79</f>
        <v>0</v>
      </c>
      <c r="W13" s="10">
        <f>+'24-02-018 Ind. Proy'!AH79</f>
        <v>0</v>
      </c>
      <c r="X13" s="49">
        <f>+'24-02-018 Ind. Proy'!AI79</f>
        <v>0</v>
      </c>
      <c r="Y13" s="49">
        <f>+'24-02-018 Ind. Proy'!AJ79</f>
        <v>0</v>
      </c>
    </row>
    <row r="14" spans="1:25" s="45" customFormat="1" ht="24.75" customHeight="1" x14ac:dyDescent="0.25">
      <c r="A14" s="48" t="s">
        <v>54</v>
      </c>
      <c r="B14" s="10">
        <f>+'24-02-018 Ind. Proy'!J91</f>
        <v>0</v>
      </c>
      <c r="C14" s="10">
        <f>+'24-02-018 Ind. Proy'!K91</f>
        <v>0</v>
      </c>
      <c r="D14" s="10">
        <f>+'24-02-018 Ind. Proy'!M91</f>
        <v>0</v>
      </c>
      <c r="E14" s="10">
        <f>+'24-02-018 Ind. Proy'!N91</f>
        <v>0</v>
      </c>
      <c r="F14" s="10">
        <f>+'24-02-018 Ind. Proy'!O91</f>
        <v>0</v>
      </c>
      <c r="G14" s="10">
        <f>+'24-02-018 Ind. Proy'!R91</f>
        <v>0</v>
      </c>
      <c r="H14" s="10">
        <f>+'24-02-018 Ind. Proy'!S91</f>
        <v>0</v>
      </c>
      <c r="I14" s="10">
        <f>+'24-02-018 Ind. Proy'!T91</f>
        <v>0</v>
      </c>
      <c r="J14" s="10">
        <f>+'24-02-018 Ind. Proy'!U91</f>
        <v>0</v>
      </c>
      <c r="K14" s="10">
        <f>+'24-02-018 Ind. Proy'!V91</f>
        <v>0</v>
      </c>
      <c r="L14" s="10">
        <f>+'24-02-018 Ind. Proy'!W91</f>
        <v>0</v>
      </c>
      <c r="M14" s="10">
        <f>+'24-02-018 Ind. Proy'!X91</f>
        <v>0</v>
      </c>
      <c r="N14" s="10">
        <f>+'24-02-018 Ind. Proy'!Y91</f>
        <v>0</v>
      </c>
      <c r="O14" s="10">
        <f>+'24-02-018 Ind. Proy'!Z91</f>
        <v>0</v>
      </c>
      <c r="P14" s="10">
        <f>+'24-02-018 Ind. Proy'!AA91</f>
        <v>0</v>
      </c>
      <c r="Q14" s="10">
        <f>+'24-02-018 Ind. Proy'!AB91</f>
        <v>0</v>
      </c>
      <c r="R14" s="10">
        <f>+'24-02-018 Ind. Proy'!AC91</f>
        <v>0</v>
      </c>
      <c r="S14" s="10">
        <f>+'24-02-018 Ind. Proy'!AD91</f>
        <v>0</v>
      </c>
      <c r="T14" s="10">
        <f>+'24-02-018 Ind. Proy'!AE91</f>
        <v>0</v>
      </c>
      <c r="U14" s="10">
        <f>+'24-02-018 Ind. Proy'!AF91</f>
        <v>0</v>
      </c>
      <c r="V14" s="10">
        <f>+'24-02-018 Ind. Proy'!AG91</f>
        <v>0</v>
      </c>
      <c r="W14" s="10">
        <f>+'24-02-018 Ind. Proy'!AH91</f>
        <v>0</v>
      </c>
      <c r="X14" s="49">
        <f>+'24-02-018 Ind. Proy'!AI91</f>
        <v>0</v>
      </c>
      <c r="Y14" s="49">
        <f>+'24-02-018 Ind. Proy'!AJ91</f>
        <v>0</v>
      </c>
    </row>
    <row r="15" spans="1:25" s="45" customFormat="1" ht="24.75" customHeight="1" x14ac:dyDescent="0.25">
      <c r="A15" s="48" t="s">
        <v>56</v>
      </c>
      <c r="B15" s="10">
        <f>+'24-02-018 Ind. Proy'!J103</f>
        <v>0</v>
      </c>
      <c r="C15" s="10">
        <f>+'24-02-018 Ind. Proy'!K103</f>
        <v>0</v>
      </c>
      <c r="D15" s="10">
        <f>+'24-02-018 Ind. Proy'!M103</f>
        <v>0</v>
      </c>
      <c r="E15" s="10">
        <f>+'24-02-018 Ind. Proy'!N103</f>
        <v>0</v>
      </c>
      <c r="F15" s="10">
        <f>+'24-02-018 Ind. Proy'!O103</f>
        <v>0</v>
      </c>
      <c r="G15" s="10">
        <f>+'24-02-018 Ind. Proy'!R103</f>
        <v>0</v>
      </c>
      <c r="H15" s="10">
        <f>+'24-02-018 Ind. Proy'!S103</f>
        <v>0</v>
      </c>
      <c r="I15" s="10">
        <f>+'24-02-018 Ind. Proy'!T103</f>
        <v>0</v>
      </c>
      <c r="J15" s="10">
        <f>+'24-02-018 Ind. Proy'!U103</f>
        <v>0</v>
      </c>
      <c r="K15" s="10">
        <f>+'24-02-018 Ind. Proy'!V103</f>
        <v>0</v>
      </c>
      <c r="L15" s="10">
        <f>+'24-02-018 Ind. Proy'!W103</f>
        <v>0</v>
      </c>
      <c r="M15" s="10">
        <f>+'24-02-018 Ind. Proy'!X103</f>
        <v>0</v>
      </c>
      <c r="N15" s="10">
        <f>+'24-02-018 Ind. Proy'!Y103</f>
        <v>0</v>
      </c>
      <c r="O15" s="10">
        <f>+'24-02-018 Ind. Proy'!Z103</f>
        <v>0</v>
      </c>
      <c r="P15" s="10">
        <f>+'24-02-018 Ind. Proy'!AA103</f>
        <v>0</v>
      </c>
      <c r="Q15" s="10">
        <f>+'24-02-018 Ind. Proy'!AB103</f>
        <v>0</v>
      </c>
      <c r="R15" s="10">
        <f>+'24-02-018 Ind. Proy'!AC103</f>
        <v>0</v>
      </c>
      <c r="S15" s="10">
        <f>+'24-02-018 Ind. Proy'!AD103</f>
        <v>0</v>
      </c>
      <c r="T15" s="10">
        <f>+'24-02-018 Ind. Proy'!AE103</f>
        <v>0</v>
      </c>
      <c r="U15" s="10">
        <f>+'24-02-018 Ind. Proy'!AF103</f>
        <v>0</v>
      </c>
      <c r="V15" s="10">
        <f>+'24-02-018 Ind. Proy'!AG103</f>
        <v>0</v>
      </c>
      <c r="W15" s="10">
        <f>+'24-02-018 Ind. Proy'!AH103</f>
        <v>0</v>
      </c>
      <c r="X15" s="49">
        <f>+'24-02-018 Ind. Proy'!AI103</f>
        <v>0</v>
      </c>
      <c r="Y15" s="49">
        <f>+'24-02-018 Ind. Proy'!AJ103</f>
        <v>0</v>
      </c>
    </row>
    <row r="16" spans="1:25" s="45" customFormat="1" ht="24.75" customHeight="1" x14ac:dyDescent="0.25">
      <c r="A16" s="48" t="s">
        <v>58</v>
      </c>
      <c r="B16" s="10">
        <f>+'24-02-018 Ind. Proy'!J115</f>
        <v>0</v>
      </c>
      <c r="C16" s="10">
        <f>+'24-02-018 Ind. Proy'!K115</f>
        <v>0</v>
      </c>
      <c r="D16" s="10">
        <f>+'24-02-018 Ind. Proy'!M115</f>
        <v>0</v>
      </c>
      <c r="E16" s="10">
        <f>+'24-02-018 Ind. Proy'!N115</f>
        <v>0</v>
      </c>
      <c r="F16" s="10">
        <f>+'24-02-018 Ind. Proy'!O115</f>
        <v>0</v>
      </c>
      <c r="G16" s="10">
        <f>+'24-02-018 Ind. Proy'!R115</f>
        <v>0</v>
      </c>
      <c r="H16" s="10">
        <f>+'24-02-018 Ind. Proy'!S115</f>
        <v>0</v>
      </c>
      <c r="I16" s="10">
        <f>+'24-02-018 Ind. Proy'!T115</f>
        <v>0</v>
      </c>
      <c r="J16" s="10">
        <f>+'24-02-018 Ind. Proy'!U115</f>
        <v>0</v>
      </c>
      <c r="K16" s="10">
        <f>+'24-02-018 Ind. Proy'!V115</f>
        <v>0</v>
      </c>
      <c r="L16" s="10">
        <f>+'24-02-018 Ind. Proy'!W115</f>
        <v>0</v>
      </c>
      <c r="M16" s="10">
        <f>+'24-02-018 Ind. Proy'!X115</f>
        <v>0</v>
      </c>
      <c r="N16" s="10">
        <f>+'24-02-018 Ind. Proy'!Y115</f>
        <v>0</v>
      </c>
      <c r="O16" s="10">
        <f>+'24-02-018 Ind. Proy'!Z115</f>
        <v>0</v>
      </c>
      <c r="P16" s="10">
        <f>+'24-02-018 Ind. Proy'!AA115</f>
        <v>0</v>
      </c>
      <c r="Q16" s="10">
        <f>+'24-02-018 Ind. Proy'!AB115</f>
        <v>0</v>
      </c>
      <c r="R16" s="10">
        <f>+'24-02-018 Ind. Proy'!AC115</f>
        <v>0</v>
      </c>
      <c r="S16" s="10">
        <f>+'24-02-018 Ind. Proy'!AD115</f>
        <v>0</v>
      </c>
      <c r="T16" s="10">
        <f>+'24-02-018 Ind. Proy'!AE115</f>
        <v>0</v>
      </c>
      <c r="U16" s="10">
        <f>+'24-02-018 Ind. Proy'!AF115</f>
        <v>0</v>
      </c>
      <c r="V16" s="10">
        <f>+'24-02-018 Ind. Proy'!AG115</f>
        <v>0</v>
      </c>
      <c r="W16" s="10">
        <f>+'24-02-018 Ind. Proy'!AH115</f>
        <v>0</v>
      </c>
      <c r="X16" s="49">
        <f>+'24-02-018 Ind. Proy'!AI115</f>
        <v>0</v>
      </c>
      <c r="Y16" s="49">
        <f>+'24-02-018 Ind. Proy'!AJ115</f>
        <v>0</v>
      </c>
    </row>
    <row r="17" spans="1:25" s="45" customFormat="1" ht="24.75" customHeight="1" x14ac:dyDescent="0.25">
      <c r="A17" s="48" t="s">
        <v>60</v>
      </c>
      <c r="B17" s="10">
        <f>+'24-02-018 Ind. Proy'!J127</f>
        <v>0</v>
      </c>
      <c r="C17" s="10">
        <f>+'24-02-018 Ind. Proy'!K127</f>
        <v>0</v>
      </c>
      <c r="D17" s="10">
        <f>+'24-02-018 Ind. Proy'!M127</f>
        <v>0</v>
      </c>
      <c r="E17" s="10">
        <f>+'24-02-018 Ind. Proy'!N127</f>
        <v>0</v>
      </c>
      <c r="F17" s="10">
        <f>+'24-02-018 Ind. Proy'!O127</f>
        <v>0</v>
      </c>
      <c r="G17" s="10">
        <f>+'24-02-018 Ind. Proy'!R127</f>
        <v>0</v>
      </c>
      <c r="H17" s="10">
        <f>+'24-02-018 Ind. Proy'!S127</f>
        <v>0</v>
      </c>
      <c r="I17" s="10">
        <f>+'24-02-018 Ind. Proy'!T127</f>
        <v>0</v>
      </c>
      <c r="J17" s="10">
        <f>+'24-02-018 Ind. Proy'!U127</f>
        <v>0</v>
      </c>
      <c r="K17" s="10">
        <f>+'24-02-018 Ind. Proy'!V127</f>
        <v>0</v>
      </c>
      <c r="L17" s="10">
        <f>+'24-02-018 Ind. Proy'!W127</f>
        <v>0</v>
      </c>
      <c r="M17" s="10">
        <f>+'24-02-018 Ind. Proy'!X127</f>
        <v>0</v>
      </c>
      <c r="N17" s="10">
        <f>+'24-02-018 Ind. Proy'!Y127</f>
        <v>0</v>
      </c>
      <c r="O17" s="10">
        <f>+'24-02-018 Ind. Proy'!Z127</f>
        <v>0</v>
      </c>
      <c r="P17" s="10">
        <f>+'24-02-018 Ind. Proy'!AA127</f>
        <v>0</v>
      </c>
      <c r="Q17" s="10">
        <f>+'24-02-018 Ind. Proy'!AB127</f>
        <v>0</v>
      </c>
      <c r="R17" s="10">
        <f>+'24-02-018 Ind. Proy'!AC127</f>
        <v>0</v>
      </c>
      <c r="S17" s="10">
        <f>+'24-02-018 Ind. Proy'!AD127</f>
        <v>0</v>
      </c>
      <c r="T17" s="10">
        <f>+'24-02-018 Ind. Proy'!AE127</f>
        <v>0</v>
      </c>
      <c r="U17" s="10">
        <f>+'24-02-018 Ind. Proy'!AF127</f>
        <v>0</v>
      </c>
      <c r="V17" s="10">
        <f>+'24-02-018 Ind. Proy'!AG127</f>
        <v>0</v>
      </c>
      <c r="W17" s="10">
        <f>+'24-02-018 Ind. Proy'!AH127</f>
        <v>0</v>
      </c>
      <c r="X17" s="49">
        <f>+'24-02-018 Ind. Proy'!AI116</f>
        <v>0</v>
      </c>
      <c r="Y17" s="49">
        <f>+'24-02-018 Ind. Proy'!AJ116</f>
        <v>0</v>
      </c>
    </row>
    <row r="18" spans="1:25" s="45" customFormat="1" ht="24.75" customHeight="1" x14ac:dyDescent="0.25">
      <c r="A18" s="48" t="s">
        <v>62</v>
      </c>
      <c r="B18" s="10">
        <f>+'24-02-018 Ind. Proy'!J139</f>
        <v>0</v>
      </c>
      <c r="C18" s="10">
        <f>+'24-02-018 Ind. Proy'!K139</f>
        <v>0</v>
      </c>
      <c r="D18" s="10">
        <f>+'24-02-018 Ind. Proy'!M139</f>
        <v>0</v>
      </c>
      <c r="E18" s="10">
        <f>+'24-02-018 Ind. Proy'!N139</f>
        <v>0</v>
      </c>
      <c r="F18" s="10">
        <f>+'24-02-018 Ind. Proy'!O139</f>
        <v>0</v>
      </c>
      <c r="G18" s="10">
        <f>+'24-02-018 Ind. Proy'!R139</f>
        <v>0</v>
      </c>
      <c r="H18" s="10">
        <f>+'24-02-018 Ind. Proy'!S139</f>
        <v>0</v>
      </c>
      <c r="I18" s="10">
        <f>+'24-02-018 Ind. Proy'!T139</f>
        <v>0</v>
      </c>
      <c r="J18" s="10">
        <f>+'24-02-018 Ind. Proy'!U139</f>
        <v>0</v>
      </c>
      <c r="K18" s="10">
        <f>+'24-02-018 Ind. Proy'!V139</f>
        <v>0</v>
      </c>
      <c r="L18" s="10">
        <f>+'24-02-018 Ind. Proy'!W139</f>
        <v>0</v>
      </c>
      <c r="M18" s="10">
        <f>+'24-02-018 Ind. Proy'!X139</f>
        <v>0</v>
      </c>
      <c r="N18" s="10">
        <f>+'24-02-018 Ind. Proy'!Y139</f>
        <v>0</v>
      </c>
      <c r="O18" s="10">
        <f>+'24-02-018 Ind. Proy'!Z139</f>
        <v>0</v>
      </c>
      <c r="P18" s="10">
        <f>+'24-02-018 Ind. Proy'!AA139</f>
        <v>0</v>
      </c>
      <c r="Q18" s="10">
        <f>+'24-02-018 Ind. Proy'!AB139</f>
        <v>0</v>
      </c>
      <c r="R18" s="10">
        <f>+'24-02-018 Ind. Proy'!AC139</f>
        <v>0</v>
      </c>
      <c r="S18" s="10">
        <f>+'24-02-018 Ind. Proy'!AD139</f>
        <v>0</v>
      </c>
      <c r="T18" s="10">
        <f>+'24-02-018 Ind. Proy'!AE139</f>
        <v>0</v>
      </c>
      <c r="U18" s="10">
        <f>+'24-02-018 Ind. Proy'!AF139</f>
        <v>0</v>
      </c>
      <c r="V18" s="10">
        <f>+'24-02-018 Ind. Proy'!AG139</f>
        <v>0</v>
      </c>
      <c r="W18" s="10">
        <f>+'24-02-018 Ind. Proy'!AH139</f>
        <v>0</v>
      </c>
      <c r="X18" s="49">
        <f>+'24-02-018 Ind. Proy'!AI117</f>
        <v>0</v>
      </c>
      <c r="Y18" s="49">
        <f>+'24-02-018 Ind. Proy'!AJ139</f>
        <v>0</v>
      </c>
    </row>
    <row r="19" spans="1:25" s="45" customFormat="1" ht="24.75" customHeight="1" x14ac:dyDescent="0.25">
      <c r="A19" s="48" t="s">
        <v>64</v>
      </c>
      <c r="B19" s="10">
        <f>+'24-02-018 Ind. Proy'!J151</f>
        <v>0</v>
      </c>
      <c r="C19" s="10">
        <f>+'24-02-018 Ind. Proy'!K151</f>
        <v>0</v>
      </c>
      <c r="D19" s="10">
        <f>+'24-02-018 Ind. Proy'!M151</f>
        <v>0</v>
      </c>
      <c r="E19" s="10">
        <f>+'24-02-018 Ind. Proy'!N151</f>
        <v>0</v>
      </c>
      <c r="F19" s="10">
        <f>+'24-02-018 Ind. Proy'!O151</f>
        <v>0</v>
      </c>
      <c r="G19" s="10">
        <f>+'24-02-018 Ind. Proy'!R151</f>
        <v>0</v>
      </c>
      <c r="H19" s="10">
        <f>+'24-02-018 Ind. Proy'!S151</f>
        <v>0</v>
      </c>
      <c r="I19" s="10">
        <f>+'24-02-018 Ind. Proy'!T151</f>
        <v>0</v>
      </c>
      <c r="J19" s="10">
        <f>+'24-02-018 Ind. Proy'!U151</f>
        <v>0</v>
      </c>
      <c r="K19" s="10">
        <f>+'24-02-018 Ind. Proy'!V151</f>
        <v>0</v>
      </c>
      <c r="L19" s="10">
        <f>+'24-02-018 Ind. Proy'!W151</f>
        <v>0</v>
      </c>
      <c r="M19" s="10">
        <f>+'24-02-018 Ind. Proy'!X151</f>
        <v>0</v>
      </c>
      <c r="N19" s="10">
        <f>+'24-02-018 Ind. Proy'!Y151</f>
        <v>0</v>
      </c>
      <c r="O19" s="10">
        <f>+'24-02-018 Ind. Proy'!Z151</f>
        <v>0</v>
      </c>
      <c r="P19" s="10">
        <f>+'24-02-018 Ind. Proy'!AA151</f>
        <v>0</v>
      </c>
      <c r="Q19" s="10">
        <f>+'24-02-018 Ind. Proy'!AB151</f>
        <v>0</v>
      </c>
      <c r="R19" s="10">
        <f>+'24-02-018 Ind. Proy'!AC151</f>
        <v>0</v>
      </c>
      <c r="S19" s="10">
        <f>+'24-02-018 Ind. Proy'!AD151</f>
        <v>0</v>
      </c>
      <c r="T19" s="10">
        <f>+'24-02-018 Ind. Proy'!AE151</f>
        <v>0</v>
      </c>
      <c r="U19" s="10">
        <f>+'24-02-018 Ind. Proy'!AF151</f>
        <v>0</v>
      </c>
      <c r="V19" s="10">
        <f>+'24-02-018 Ind. Proy'!AG151</f>
        <v>0</v>
      </c>
      <c r="W19" s="10">
        <f>+'24-02-018 Ind. Proy'!AH151</f>
        <v>0</v>
      </c>
      <c r="X19" s="49">
        <f>+'24-02-018 Ind. Proy'!AI151</f>
        <v>0</v>
      </c>
      <c r="Y19" s="49">
        <f>+'24-02-018 Ind. Proy'!AJ151</f>
        <v>0</v>
      </c>
    </row>
    <row r="20" spans="1:25" s="45" customFormat="1" ht="24.75" customHeight="1" x14ac:dyDescent="0.25">
      <c r="A20" s="50" t="s">
        <v>66</v>
      </c>
      <c r="B20" s="10">
        <f>+'24-02-018 Ind. Proy'!J163</f>
        <v>0</v>
      </c>
      <c r="C20" s="10">
        <f>+'24-02-018 Ind. Proy'!K163</f>
        <v>0</v>
      </c>
      <c r="D20" s="10">
        <f>+'24-02-018 Ind. Proy'!M163</f>
        <v>0</v>
      </c>
      <c r="E20" s="10">
        <f>+'24-02-018 Ind. Proy'!N163</f>
        <v>0</v>
      </c>
      <c r="F20" s="10">
        <f>+'24-02-018 Ind. Proy'!O163</f>
        <v>0</v>
      </c>
      <c r="G20" s="10">
        <f>+'24-02-018 Ind. Proy'!R163</f>
        <v>0</v>
      </c>
      <c r="H20" s="10">
        <f>+'24-02-018 Ind. Proy'!S163</f>
        <v>0</v>
      </c>
      <c r="I20" s="10">
        <f>+'24-02-018 Ind. Proy'!T163</f>
        <v>0</v>
      </c>
      <c r="J20" s="10">
        <f>+'24-02-018 Ind. Proy'!U163</f>
        <v>0</v>
      </c>
      <c r="K20" s="10">
        <f>+'24-02-018 Ind. Proy'!V163</f>
        <v>0</v>
      </c>
      <c r="L20" s="10">
        <f>+'24-02-018 Ind. Proy'!W163</f>
        <v>0</v>
      </c>
      <c r="M20" s="10">
        <f>+'24-02-018 Ind. Proy'!X163</f>
        <v>0</v>
      </c>
      <c r="N20" s="10">
        <f>+'24-02-018 Ind. Proy'!Y163</f>
        <v>0</v>
      </c>
      <c r="O20" s="10">
        <f>+'24-02-018 Ind. Proy'!Z163</f>
        <v>0</v>
      </c>
      <c r="P20" s="10">
        <f>+'24-02-018 Ind. Proy'!AA163</f>
        <v>0</v>
      </c>
      <c r="Q20" s="10">
        <f>+'24-02-018 Ind. Proy'!AB163</f>
        <v>0</v>
      </c>
      <c r="R20" s="10">
        <f>+'24-02-018 Ind. Proy'!AC163</f>
        <v>0</v>
      </c>
      <c r="S20" s="10">
        <f>+'24-02-018 Ind. Proy'!AD163</f>
        <v>0</v>
      </c>
      <c r="T20" s="10">
        <f>+'24-02-018 Ind. Proy'!AE163</f>
        <v>0</v>
      </c>
      <c r="U20" s="10">
        <f>+'24-02-018 Ind. Proy'!AF163</f>
        <v>0</v>
      </c>
      <c r="V20" s="10">
        <f>+'24-02-018 Ind. Proy'!AG163</f>
        <v>0</v>
      </c>
      <c r="W20" s="10">
        <f>+'24-02-018 Ind. Proy'!AH163</f>
        <v>0</v>
      </c>
      <c r="X20" s="49">
        <f>+'24-02-018 Ind. Proy'!AI163</f>
        <v>0</v>
      </c>
      <c r="Y20" s="49">
        <f>+'24-02-018 Ind. Proy'!AJ163</f>
        <v>0</v>
      </c>
    </row>
    <row r="21" spans="1:25" s="45" customFormat="1" ht="24.75" customHeight="1" x14ac:dyDescent="0.25">
      <c r="A21" s="50" t="s">
        <v>68</v>
      </c>
      <c r="B21" s="10">
        <f>+'24-02-018 Ind. Proy'!J175</f>
        <v>0</v>
      </c>
      <c r="C21" s="10">
        <f>+'24-02-018 Ind. Proy'!K175</f>
        <v>0</v>
      </c>
      <c r="D21" s="10">
        <f>+'24-02-018 Ind. Proy'!M175</f>
        <v>0</v>
      </c>
      <c r="E21" s="10">
        <f>+'24-02-018 Ind. Proy'!N175</f>
        <v>0</v>
      </c>
      <c r="F21" s="10">
        <f>+'24-02-018 Ind. Proy'!O175</f>
        <v>0</v>
      </c>
      <c r="G21" s="10">
        <f>+'24-02-018 Ind. Proy'!R175</f>
        <v>0</v>
      </c>
      <c r="H21" s="10">
        <f>+'24-02-018 Ind. Proy'!S175</f>
        <v>0</v>
      </c>
      <c r="I21" s="10">
        <f>+'24-02-018 Ind. Proy'!T175</f>
        <v>0</v>
      </c>
      <c r="J21" s="10">
        <f>+'24-02-018 Ind. Proy'!U175</f>
        <v>0</v>
      </c>
      <c r="K21" s="10">
        <f>+'24-02-018 Ind. Proy'!V175</f>
        <v>0</v>
      </c>
      <c r="L21" s="10">
        <f>+'24-02-018 Ind. Proy'!W175</f>
        <v>0</v>
      </c>
      <c r="M21" s="10">
        <f>+'24-02-018 Ind. Proy'!X175</f>
        <v>0</v>
      </c>
      <c r="N21" s="10">
        <f>+'24-02-018 Ind. Proy'!Y175</f>
        <v>0</v>
      </c>
      <c r="O21" s="10">
        <f>+'24-02-018 Ind. Proy'!Z175</f>
        <v>0</v>
      </c>
      <c r="P21" s="10">
        <f>+'24-02-018 Ind. Proy'!AA175</f>
        <v>0</v>
      </c>
      <c r="Q21" s="10">
        <f>+'24-02-018 Ind. Proy'!AB175</f>
        <v>0</v>
      </c>
      <c r="R21" s="10">
        <f>+'24-02-018 Ind. Proy'!AC175</f>
        <v>0</v>
      </c>
      <c r="S21" s="10">
        <f>+'24-02-018 Ind. Proy'!AD175</f>
        <v>0</v>
      </c>
      <c r="T21" s="10">
        <f>+'24-02-018 Ind. Proy'!AE175</f>
        <v>0</v>
      </c>
      <c r="U21" s="10">
        <f>+'24-02-018 Ind. Proy'!AF175</f>
        <v>0</v>
      </c>
      <c r="V21" s="10">
        <f>+'24-02-018 Ind. Proy'!AG175</f>
        <v>0</v>
      </c>
      <c r="W21" s="10">
        <f>+'24-02-018 Ind. Proy'!AH175</f>
        <v>0</v>
      </c>
      <c r="X21" s="49">
        <f>+'24-02-018 Ind. Proy'!AI175</f>
        <v>0</v>
      </c>
      <c r="Y21" s="49">
        <f>+'24-02-018 Ind. Proy'!AJ175</f>
        <v>0</v>
      </c>
    </row>
    <row r="22" spans="1:25" s="45" customFormat="1" ht="24.75" customHeight="1" x14ac:dyDescent="0.25">
      <c r="A22" s="50" t="s">
        <v>70</v>
      </c>
      <c r="B22" s="10">
        <f>+'24-02-018 Ind. Proy'!J187</f>
        <v>0</v>
      </c>
      <c r="C22" s="10">
        <f>+'24-02-018 Ind. Proy'!K187</f>
        <v>0</v>
      </c>
      <c r="D22" s="10">
        <f>+'24-02-018 Ind. Proy'!M187</f>
        <v>0</v>
      </c>
      <c r="E22" s="10">
        <f>+'24-02-018 Ind. Proy'!N187</f>
        <v>0</v>
      </c>
      <c r="F22" s="10">
        <f>+'24-02-018 Ind. Proy'!O187</f>
        <v>0</v>
      </c>
      <c r="G22" s="10">
        <f>+'24-02-018 Ind. Proy'!R187</f>
        <v>0</v>
      </c>
      <c r="H22" s="10">
        <f>+'24-02-018 Ind. Proy'!S187</f>
        <v>0</v>
      </c>
      <c r="I22" s="10">
        <f>+'24-02-018 Ind. Proy'!T187</f>
        <v>0</v>
      </c>
      <c r="J22" s="10">
        <f>+'24-02-018 Ind. Proy'!U187</f>
        <v>0</v>
      </c>
      <c r="K22" s="10">
        <f>+'24-02-018 Ind. Proy'!V187</f>
        <v>0</v>
      </c>
      <c r="L22" s="10">
        <f>+'24-02-018 Ind. Proy'!W187</f>
        <v>0</v>
      </c>
      <c r="M22" s="10">
        <f>+'24-02-018 Ind. Proy'!X187</f>
        <v>0</v>
      </c>
      <c r="N22" s="10">
        <f>+'24-02-018 Ind. Proy'!Y187</f>
        <v>0</v>
      </c>
      <c r="O22" s="10">
        <f>+'24-02-018 Ind. Proy'!Z187</f>
        <v>0</v>
      </c>
      <c r="P22" s="10">
        <f>+'24-02-018 Ind. Proy'!AA187</f>
        <v>0</v>
      </c>
      <c r="Q22" s="10">
        <f>+'24-02-018 Ind. Proy'!AB187</f>
        <v>0</v>
      </c>
      <c r="R22" s="10">
        <f>+'24-02-018 Ind. Proy'!AC187</f>
        <v>0</v>
      </c>
      <c r="S22" s="10">
        <f>+'24-02-018 Ind. Proy'!AD187</f>
        <v>0</v>
      </c>
      <c r="T22" s="10">
        <f>+'24-02-018 Ind. Proy'!AE187</f>
        <v>0</v>
      </c>
      <c r="U22" s="10">
        <f>+'24-02-018 Ind. Proy'!AF187</f>
        <v>0</v>
      </c>
      <c r="V22" s="10">
        <f>+'24-02-018 Ind. Proy'!AG187</f>
        <v>0</v>
      </c>
      <c r="W22" s="10">
        <f>+'24-02-018 Ind. Proy'!AH187</f>
        <v>0</v>
      </c>
      <c r="X22" s="49">
        <f>+'24-02-018 Ind. Proy'!AI187</f>
        <v>0</v>
      </c>
      <c r="Y22" s="49">
        <f>+'24-02-018 Ind. Proy'!AJ187</f>
        <v>0</v>
      </c>
    </row>
    <row r="23" spans="1:25" s="45" customFormat="1" ht="24.75" customHeight="1" x14ac:dyDescent="0.25">
      <c r="A23" s="51" t="s">
        <v>72</v>
      </c>
      <c r="B23" s="10">
        <f>+'24-02-018 Ind. Proy'!J190</f>
        <v>16998205000</v>
      </c>
      <c r="C23" s="10">
        <f>+'24-02-018 Ind. Proy'!K190</f>
        <v>16998205000</v>
      </c>
      <c r="D23" s="10">
        <f>+'24-02-018 Ind. Proy'!M190</f>
        <v>0</v>
      </c>
      <c r="E23" s="10">
        <f>+'24-02-018 Ind. Proy'!N190</f>
        <v>0</v>
      </c>
      <c r="F23" s="10">
        <f>+'24-02-018 Ind. Proy'!O190</f>
        <v>0</v>
      </c>
      <c r="G23" s="10">
        <f>+'24-02-018 Ind. Proy'!R190</f>
        <v>0</v>
      </c>
      <c r="H23" s="10">
        <f>+'24-02-018 Ind. Proy'!S190</f>
        <v>0</v>
      </c>
      <c r="I23" s="10">
        <f>+'24-02-018 Ind. Proy'!T190</f>
        <v>16148294750</v>
      </c>
      <c r="J23" s="10">
        <f>+'24-02-018 Ind. Proy'!U190</f>
        <v>16148294750</v>
      </c>
      <c r="K23" s="10">
        <f>+'24-02-018 Ind. Proy'!V190</f>
        <v>0</v>
      </c>
      <c r="L23" s="10">
        <f>+'24-02-018 Ind. Proy'!W190</f>
        <v>0</v>
      </c>
      <c r="M23" s="10">
        <f>+'24-02-018 Ind. Proy'!X190</f>
        <v>0</v>
      </c>
      <c r="N23" s="10">
        <f>+'24-02-018 Ind. Proy'!Y190</f>
        <v>0</v>
      </c>
      <c r="O23" s="10">
        <f>+'24-02-018 Ind. Proy'!Z190</f>
        <v>0</v>
      </c>
      <c r="P23" s="10">
        <f>+'24-02-018 Ind. Proy'!AA190</f>
        <v>0</v>
      </c>
      <c r="Q23" s="10">
        <f>+'24-02-018 Ind. Proy'!AB190</f>
        <v>0</v>
      </c>
      <c r="R23" s="10">
        <f>+'24-02-018 Ind. Proy'!AC190</f>
        <v>0</v>
      </c>
      <c r="S23" s="10">
        <f>+'24-02-018 Ind. Proy'!AD190</f>
        <v>0</v>
      </c>
      <c r="T23" s="10">
        <f>+'24-02-018 Ind. Proy'!AE190</f>
        <v>0</v>
      </c>
      <c r="U23" s="10">
        <f>+'24-02-018 Ind. Proy'!AF190</f>
        <v>0</v>
      </c>
      <c r="V23" s="10">
        <f>+'24-02-018 Ind. Proy'!AG190</f>
        <v>0</v>
      </c>
      <c r="W23" s="10">
        <f>+'24-02-018 Ind. Proy'!AH190</f>
        <v>16148294750</v>
      </c>
      <c r="X23" s="49">
        <f>+'24-02-018 Ind. Proy'!AI190</f>
        <v>0.95</v>
      </c>
      <c r="Y23" s="49">
        <f>+'24-02-018 Ind. Proy'!AJ190</f>
        <v>1</v>
      </c>
    </row>
    <row r="24" spans="1:25" ht="25.5" x14ac:dyDescent="0.25">
      <c r="A24" s="173" t="str">
        <f>"TOTAL ASIG."&amp;" "&amp;$A$5</f>
        <v>TOTAL ASIG. 24-02-018 "Programa Educacional Pro-retención"</v>
      </c>
      <c r="B24" s="174">
        <f t="shared" ref="B24:W24" si="0">SUM(B8:B23)</f>
        <v>16998205000</v>
      </c>
      <c r="C24" s="174">
        <f t="shared" si="0"/>
        <v>16998205000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16148294750</v>
      </c>
      <c r="J24" s="174">
        <f t="shared" si="0"/>
        <v>16148294750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16148294750</v>
      </c>
      <c r="X24" s="175">
        <f>+'24-02-018 Ind. Proy'!AI191</f>
        <v>0.95</v>
      </c>
      <c r="Y24" s="175">
        <f>'24-02-018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H7" sqref="H1:I1048576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customWidth="1" outlineLevel="1"/>
    <col min="23" max="23" width="7.7109375" style="13" customWidth="1" outlineLevel="1"/>
    <col min="24" max="24" width="11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120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93" t="s">
        <v>31</v>
      </c>
      <c r="W7" s="193" t="s">
        <v>32</v>
      </c>
      <c r="X7" s="193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1097445000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103" t="s">
        <v>177</v>
      </c>
      <c r="D189" s="55">
        <v>43503</v>
      </c>
      <c r="E189" s="15" t="s">
        <v>86</v>
      </c>
      <c r="F189" s="65" t="s">
        <v>121</v>
      </c>
      <c r="G189" s="63" t="s">
        <v>122</v>
      </c>
      <c r="H189" s="11"/>
      <c r="I189" s="6"/>
      <c r="J189" s="225"/>
      <c r="K189" s="58">
        <v>1097445000</v>
      </c>
      <c r="L189" s="1"/>
      <c r="M189" s="57"/>
      <c r="N189" s="64"/>
      <c r="O189" s="57"/>
      <c r="P189" s="53"/>
      <c r="Q189" s="53"/>
      <c r="R189" s="31"/>
      <c r="S189" s="31"/>
      <c r="T189" s="31">
        <v>548722500</v>
      </c>
      <c r="U189" s="32">
        <f>SUM(R189:T189)</f>
        <v>548722500</v>
      </c>
      <c r="V189" s="31"/>
      <c r="W189" s="31"/>
      <c r="X189" s="31">
        <v>548722500</v>
      </c>
      <c r="Y189" s="32">
        <f>SUM(V189:X189)</f>
        <v>548722500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1097445000</v>
      </c>
      <c r="AI189" s="33">
        <f>IF(ISERROR(AH189/J188),0,AH189/J188)</f>
        <v>1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1097445000</v>
      </c>
      <c r="K190" s="162">
        <f>SUM(K189:K189)</f>
        <v>1097445000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548722500</v>
      </c>
      <c r="U190" s="162">
        <f t="shared" si="120"/>
        <v>548722500</v>
      </c>
      <c r="V190" s="162">
        <f t="shared" si="120"/>
        <v>0</v>
      </c>
      <c r="W190" s="162">
        <f t="shared" si="120"/>
        <v>0</v>
      </c>
      <c r="X190" s="162">
        <f t="shared" si="120"/>
        <v>548722500</v>
      </c>
      <c r="Y190" s="162">
        <f t="shared" si="120"/>
        <v>548722500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1097445000</v>
      </c>
      <c r="AI190" s="166">
        <f>IF(ISERROR(AH190/J190),0,AH190/J190)</f>
        <v>1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24-02-020 "Programa de Educación Media"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1097445000</v>
      </c>
      <c r="K191" s="167">
        <f>+K19+K31+K43+K55+K67+K79+K91+K103+K115+K127+K139+K151+K187+K163+K175+K190</f>
        <v>1097445000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9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548722500</v>
      </c>
      <c r="U191" s="167">
        <f t="shared" si="121"/>
        <v>548722500</v>
      </c>
      <c r="V191" s="167">
        <f t="shared" si="121"/>
        <v>0</v>
      </c>
      <c r="W191" s="167">
        <f t="shared" si="121"/>
        <v>0</v>
      </c>
      <c r="X191" s="167">
        <f t="shared" si="121"/>
        <v>548722500</v>
      </c>
      <c r="Y191" s="167">
        <f t="shared" si="121"/>
        <v>548722500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1097445000</v>
      </c>
      <c r="AI191" s="171">
        <f>IF(ISERROR(AH191/J191),0,AH191/J191)</f>
        <v>1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9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AC9" sqref="AC9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+'24-02-020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+'24-02-020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+'24-02-020 Ind. Proy'!A5:U5</f>
        <v>24-02-020 "Programa de Educación Media"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+'24-02-020 Ind. Proy'!J19</f>
        <v>0</v>
      </c>
      <c r="C8" s="10">
        <f>+'24-02-020 Ind. Proy'!K19</f>
        <v>0</v>
      </c>
      <c r="D8" s="10">
        <f>+'24-02-020 Ind. Proy'!M19</f>
        <v>0</v>
      </c>
      <c r="E8" s="10">
        <f>+'24-02-020 Ind. Proy'!N19</f>
        <v>0</v>
      </c>
      <c r="F8" s="10">
        <f>+'24-02-020 Ind. Proy'!O19</f>
        <v>0</v>
      </c>
      <c r="G8" s="10">
        <f>+'24-02-020 Ind. Proy'!R19</f>
        <v>0</v>
      </c>
      <c r="H8" s="10">
        <f>+'24-02-020 Ind. Proy'!S19</f>
        <v>0</v>
      </c>
      <c r="I8" s="10">
        <f>+'24-02-020 Ind. Proy'!T19</f>
        <v>0</v>
      </c>
      <c r="J8" s="10">
        <f>+'24-02-020 Ind. Proy'!U19</f>
        <v>0</v>
      </c>
      <c r="K8" s="10">
        <f>+'24-02-020 Ind. Proy'!V19</f>
        <v>0</v>
      </c>
      <c r="L8" s="10">
        <f>+'24-02-020 Ind. Proy'!W19</f>
        <v>0</v>
      </c>
      <c r="M8" s="10">
        <f>+'24-02-020 Ind. Proy'!X19</f>
        <v>0</v>
      </c>
      <c r="N8" s="10">
        <f>+'24-02-020 Ind. Proy'!Y19</f>
        <v>0</v>
      </c>
      <c r="O8" s="10">
        <f>+'24-02-020 Ind. Proy'!Z19</f>
        <v>0</v>
      </c>
      <c r="P8" s="10">
        <f>+'24-02-020 Ind. Proy'!AA19</f>
        <v>0</v>
      </c>
      <c r="Q8" s="10">
        <f>+'24-02-020 Ind. Proy'!AB19</f>
        <v>0</v>
      </c>
      <c r="R8" s="10">
        <f>+'24-02-020 Ind. Proy'!AC19</f>
        <v>0</v>
      </c>
      <c r="S8" s="10">
        <f>+'24-02-020 Ind. Proy'!AD19</f>
        <v>0</v>
      </c>
      <c r="T8" s="10">
        <f>+'24-02-020 Ind. Proy'!AE19</f>
        <v>0</v>
      </c>
      <c r="U8" s="10">
        <f>+'24-02-020 Ind. Proy'!AF19</f>
        <v>0</v>
      </c>
      <c r="V8" s="10">
        <f>+'24-02-020 Ind. Proy'!AG19</f>
        <v>0</v>
      </c>
      <c r="W8" s="10">
        <f>+'24-02-020 Ind. Proy'!AH19</f>
        <v>0</v>
      </c>
      <c r="X8" s="49">
        <f>+'24-02-020 Ind. Proy'!AI19</f>
        <v>0</v>
      </c>
      <c r="Y8" s="49">
        <f>+'24-02-020 Ind. Proy'!AJ19</f>
        <v>0</v>
      </c>
    </row>
    <row r="9" spans="1:25" s="45" customFormat="1" ht="24.75" customHeight="1" x14ac:dyDescent="0.25">
      <c r="A9" s="48" t="s">
        <v>44</v>
      </c>
      <c r="B9" s="10">
        <f>+'24-02-020 Ind. Proy'!J31</f>
        <v>0</v>
      </c>
      <c r="C9" s="10">
        <f>+'24-02-020 Ind. Proy'!K31</f>
        <v>0</v>
      </c>
      <c r="D9" s="10">
        <f>+'24-02-020 Ind. Proy'!M31</f>
        <v>0</v>
      </c>
      <c r="E9" s="10">
        <f>+'24-02-020 Ind. Proy'!N31</f>
        <v>0</v>
      </c>
      <c r="F9" s="10">
        <f>+'24-02-020 Ind. Proy'!O31</f>
        <v>0</v>
      </c>
      <c r="G9" s="10">
        <f>+'24-02-020 Ind. Proy'!R31</f>
        <v>0</v>
      </c>
      <c r="H9" s="10">
        <f>+'24-02-020 Ind. Proy'!S31</f>
        <v>0</v>
      </c>
      <c r="I9" s="10">
        <f>+'24-02-020 Ind. Proy'!T31</f>
        <v>0</v>
      </c>
      <c r="J9" s="10">
        <f>+'24-02-020 Ind. Proy'!U31</f>
        <v>0</v>
      </c>
      <c r="K9" s="10">
        <f>+'24-02-020 Ind. Proy'!V31</f>
        <v>0</v>
      </c>
      <c r="L9" s="10">
        <f>+'24-02-020 Ind. Proy'!W31</f>
        <v>0</v>
      </c>
      <c r="M9" s="10">
        <f>+'24-02-020 Ind. Proy'!X31</f>
        <v>0</v>
      </c>
      <c r="N9" s="10">
        <f>+'24-02-020 Ind. Proy'!Y31</f>
        <v>0</v>
      </c>
      <c r="O9" s="10">
        <f>+'24-02-020 Ind. Proy'!Z31</f>
        <v>0</v>
      </c>
      <c r="P9" s="10">
        <f>+'24-02-020 Ind. Proy'!AA31</f>
        <v>0</v>
      </c>
      <c r="Q9" s="10">
        <f>+'24-02-020 Ind. Proy'!AB31</f>
        <v>0</v>
      </c>
      <c r="R9" s="10">
        <f>+'24-02-020 Ind. Proy'!AC31</f>
        <v>0</v>
      </c>
      <c r="S9" s="10">
        <f>+'24-02-020 Ind. Proy'!AD31</f>
        <v>0</v>
      </c>
      <c r="T9" s="10">
        <f>+'24-02-020 Ind. Proy'!AE31</f>
        <v>0</v>
      </c>
      <c r="U9" s="10">
        <f>+'24-02-020 Ind. Proy'!AF31</f>
        <v>0</v>
      </c>
      <c r="V9" s="10">
        <f>+'24-02-020 Ind. Proy'!AG31</f>
        <v>0</v>
      </c>
      <c r="W9" s="10">
        <f>+'24-02-020 Ind. Proy'!AH31</f>
        <v>0</v>
      </c>
      <c r="X9" s="49">
        <f>+'24-02-020 Ind. Proy'!AI31</f>
        <v>0</v>
      </c>
      <c r="Y9" s="49">
        <f>+'24-02-020 Ind. Proy'!AJ31</f>
        <v>0</v>
      </c>
    </row>
    <row r="10" spans="1:25" s="45" customFormat="1" ht="24.75" customHeight="1" x14ac:dyDescent="0.25">
      <c r="A10" s="48" t="s">
        <v>46</v>
      </c>
      <c r="B10" s="10">
        <f>+'24-02-020 Ind. Proy'!J43</f>
        <v>0</v>
      </c>
      <c r="C10" s="10">
        <f>+'24-02-020 Ind. Proy'!K43</f>
        <v>0</v>
      </c>
      <c r="D10" s="10">
        <f>+'24-02-020 Ind. Proy'!M43</f>
        <v>0</v>
      </c>
      <c r="E10" s="10">
        <f>+'24-02-020 Ind. Proy'!N43</f>
        <v>0</v>
      </c>
      <c r="F10" s="10">
        <f>+'24-02-020 Ind. Proy'!O43</f>
        <v>0</v>
      </c>
      <c r="G10" s="10">
        <f>+'24-02-020 Ind. Proy'!R43</f>
        <v>0</v>
      </c>
      <c r="H10" s="10">
        <f>+'24-02-020 Ind. Proy'!S43</f>
        <v>0</v>
      </c>
      <c r="I10" s="10">
        <f>+'24-02-020 Ind. Proy'!T43</f>
        <v>0</v>
      </c>
      <c r="J10" s="10">
        <f>+'24-02-020 Ind. Proy'!U43</f>
        <v>0</v>
      </c>
      <c r="K10" s="10">
        <f>+'24-02-020 Ind. Proy'!V43</f>
        <v>0</v>
      </c>
      <c r="L10" s="10">
        <f>+'24-02-020 Ind. Proy'!W43</f>
        <v>0</v>
      </c>
      <c r="M10" s="10">
        <f>+'24-02-020 Ind. Proy'!X43</f>
        <v>0</v>
      </c>
      <c r="N10" s="10">
        <f>+'24-02-020 Ind. Proy'!Y43</f>
        <v>0</v>
      </c>
      <c r="O10" s="10">
        <f>+'24-02-020 Ind. Proy'!Z43</f>
        <v>0</v>
      </c>
      <c r="P10" s="10">
        <f>+'24-02-020 Ind. Proy'!AA43</f>
        <v>0</v>
      </c>
      <c r="Q10" s="10">
        <f>+'24-02-020 Ind. Proy'!AB43</f>
        <v>0</v>
      </c>
      <c r="R10" s="10">
        <f>+'24-02-020 Ind. Proy'!AC43</f>
        <v>0</v>
      </c>
      <c r="S10" s="10">
        <f>+'24-02-020 Ind. Proy'!AD43</f>
        <v>0</v>
      </c>
      <c r="T10" s="10">
        <f>+'24-02-020 Ind. Proy'!AE43</f>
        <v>0</v>
      </c>
      <c r="U10" s="10">
        <f>+'24-02-020 Ind. Proy'!AF43</f>
        <v>0</v>
      </c>
      <c r="V10" s="10">
        <f>+'24-02-020 Ind. Proy'!AG43</f>
        <v>0</v>
      </c>
      <c r="W10" s="10">
        <f>+'24-02-020 Ind. Proy'!AH43</f>
        <v>0</v>
      </c>
      <c r="X10" s="49">
        <f>+'24-02-020 Ind. Proy'!AI43</f>
        <v>0</v>
      </c>
      <c r="Y10" s="49">
        <f>+'24-02-020 Ind. Proy'!AJ43</f>
        <v>0</v>
      </c>
    </row>
    <row r="11" spans="1:25" s="45" customFormat="1" ht="24.75" customHeight="1" x14ac:dyDescent="0.25">
      <c r="A11" s="48" t="s">
        <v>48</v>
      </c>
      <c r="B11" s="10">
        <f>+'24-02-020 Ind. Proy'!J55</f>
        <v>0</v>
      </c>
      <c r="C11" s="10">
        <f>+'24-02-020 Ind. Proy'!K55</f>
        <v>0</v>
      </c>
      <c r="D11" s="10">
        <f>+'24-02-020 Ind. Proy'!M55</f>
        <v>0</v>
      </c>
      <c r="E11" s="10">
        <f>+'24-02-020 Ind. Proy'!N55</f>
        <v>0</v>
      </c>
      <c r="F11" s="10">
        <f>+'24-02-020 Ind. Proy'!O55</f>
        <v>0</v>
      </c>
      <c r="G11" s="10">
        <f>+'24-02-020 Ind. Proy'!R55</f>
        <v>0</v>
      </c>
      <c r="H11" s="10">
        <f>+'24-02-020 Ind. Proy'!S55</f>
        <v>0</v>
      </c>
      <c r="I11" s="10">
        <f>+'24-02-020 Ind. Proy'!T55</f>
        <v>0</v>
      </c>
      <c r="J11" s="10">
        <f>+'24-02-020 Ind. Proy'!U55</f>
        <v>0</v>
      </c>
      <c r="K11" s="10">
        <f>+'24-02-020 Ind. Proy'!V55</f>
        <v>0</v>
      </c>
      <c r="L11" s="10">
        <f>+'24-02-020 Ind. Proy'!W55</f>
        <v>0</v>
      </c>
      <c r="M11" s="10">
        <f>+'24-02-020 Ind. Proy'!X55</f>
        <v>0</v>
      </c>
      <c r="N11" s="10">
        <f>+'24-02-020 Ind. Proy'!Y55</f>
        <v>0</v>
      </c>
      <c r="O11" s="10">
        <f>+'24-02-020 Ind. Proy'!Z55</f>
        <v>0</v>
      </c>
      <c r="P11" s="10">
        <f>+'24-02-020 Ind. Proy'!AA55</f>
        <v>0</v>
      </c>
      <c r="Q11" s="10">
        <f>+'24-02-020 Ind. Proy'!AB55</f>
        <v>0</v>
      </c>
      <c r="R11" s="10">
        <f>+'24-02-020 Ind. Proy'!AC55</f>
        <v>0</v>
      </c>
      <c r="S11" s="10">
        <f>+'24-02-020 Ind. Proy'!AD55</f>
        <v>0</v>
      </c>
      <c r="T11" s="10">
        <f>+'24-02-020 Ind. Proy'!AE55</f>
        <v>0</v>
      </c>
      <c r="U11" s="10">
        <f>+'24-02-020 Ind. Proy'!AF55</f>
        <v>0</v>
      </c>
      <c r="V11" s="10">
        <f>+'24-02-020 Ind. Proy'!AG55</f>
        <v>0</v>
      </c>
      <c r="W11" s="10">
        <f>+'24-02-020 Ind. Proy'!AH55</f>
        <v>0</v>
      </c>
      <c r="X11" s="49">
        <f>+'24-02-020 Ind. Proy'!AI55</f>
        <v>0</v>
      </c>
      <c r="Y11" s="49">
        <f>+'24-02-020 Ind. Proy'!AJ55</f>
        <v>0</v>
      </c>
    </row>
    <row r="12" spans="1:25" s="45" customFormat="1" ht="24.75" customHeight="1" x14ac:dyDescent="0.25">
      <c r="A12" s="48" t="s">
        <v>50</v>
      </c>
      <c r="B12" s="10">
        <f>+'24-02-020 Ind. Proy'!J67</f>
        <v>0</v>
      </c>
      <c r="C12" s="10">
        <f>+'24-02-020 Ind. Proy'!K67</f>
        <v>0</v>
      </c>
      <c r="D12" s="10">
        <f>+'24-02-020 Ind. Proy'!M67</f>
        <v>0</v>
      </c>
      <c r="E12" s="10">
        <f>+'24-02-020 Ind. Proy'!N67</f>
        <v>0</v>
      </c>
      <c r="F12" s="10">
        <f>+'24-02-020 Ind. Proy'!O67</f>
        <v>0</v>
      </c>
      <c r="G12" s="10">
        <f>+'24-02-020 Ind. Proy'!R67</f>
        <v>0</v>
      </c>
      <c r="H12" s="10">
        <f>+'24-02-020 Ind. Proy'!S67</f>
        <v>0</v>
      </c>
      <c r="I12" s="10">
        <f>+'24-02-020 Ind. Proy'!T67</f>
        <v>0</v>
      </c>
      <c r="J12" s="10">
        <f>+'24-02-020 Ind. Proy'!U67</f>
        <v>0</v>
      </c>
      <c r="K12" s="10">
        <f>+'24-02-020 Ind. Proy'!V67</f>
        <v>0</v>
      </c>
      <c r="L12" s="10">
        <f>+'24-02-020 Ind. Proy'!W67</f>
        <v>0</v>
      </c>
      <c r="M12" s="10">
        <f>+'24-02-020 Ind. Proy'!X67</f>
        <v>0</v>
      </c>
      <c r="N12" s="10">
        <f>+'24-02-020 Ind. Proy'!Y67</f>
        <v>0</v>
      </c>
      <c r="O12" s="10">
        <f>+'24-02-020 Ind. Proy'!Z67</f>
        <v>0</v>
      </c>
      <c r="P12" s="10">
        <f>+'24-02-020 Ind. Proy'!AA67</f>
        <v>0</v>
      </c>
      <c r="Q12" s="10">
        <f>+'24-02-020 Ind. Proy'!AB67</f>
        <v>0</v>
      </c>
      <c r="R12" s="10">
        <f>+'24-02-020 Ind. Proy'!AC67</f>
        <v>0</v>
      </c>
      <c r="S12" s="10">
        <f>+'24-02-020 Ind. Proy'!AD67</f>
        <v>0</v>
      </c>
      <c r="T12" s="10">
        <f>+'24-02-020 Ind. Proy'!AE67</f>
        <v>0</v>
      </c>
      <c r="U12" s="10">
        <f>+'24-02-020 Ind. Proy'!AF67</f>
        <v>0</v>
      </c>
      <c r="V12" s="10">
        <f>+'24-02-020 Ind. Proy'!AG67</f>
        <v>0</v>
      </c>
      <c r="W12" s="10">
        <f>+'24-02-020 Ind. Proy'!AH67</f>
        <v>0</v>
      </c>
      <c r="X12" s="49">
        <f>+'24-02-020 Ind. Proy'!AI67</f>
        <v>0</v>
      </c>
      <c r="Y12" s="49">
        <f>+'24-02-020 Ind. Proy'!AJ67</f>
        <v>0</v>
      </c>
    </row>
    <row r="13" spans="1:25" s="45" customFormat="1" ht="24.75" customHeight="1" x14ac:dyDescent="0.25">
      <c r="A13" s="48" t="s">
        <v>52</v>
      </c>
      <c r="B13" s="10">
        <f>+'24-02-020 Ind. Proy'!J79</f>
        <v>0</v>
      </c>
      <c r="C13" s="10">
        <f>+'24-02-020 Ind. Proy'!K79</f>
        <v>0</v>
      </c>
      <c r="D13" s="10">
        <f>+'24-02-020 Ind. Proy'!M79</f>
        <v>0</v>
      </c>
      <c r="E13" s="10">
        <f>+'24-02-020 Ind. Proy'!N79</f>
        <v>0</v>
      </c>
      <c r="F13" s="10">
        <f>+'24-02-020 Ind. Proy'!O79</f>
        <v>0</v>
      </c>
      <c r="G13" s="10">
        <f>+'24-02-020 Ind. Proy'!R79</f>
        <v>0</v>
      </c>
      <c r="H13" s="10">
        <f>+'24-02-020 Ind. Proy'!S79</f>
        <v>0</v>
      </c>
      <c r="I13" s="10">
        <f>+'24-02-020 Ind. Proy'!T79</f>
        <v>0</v>
      </c>
      <c r="J13" s="10">
        <f>+'24-02-020 Ind. Proy'!U79</f>
        <v>0</v>
      </c>
      <c r="K13" s="10">
        <f>+'24-02-020 Ind. Proy'!V79</f>
        <v>0</v>
      </c>
      <c r="L13" s="10">
        <f>+'24-02-020 Ind. Proy'!W79</f>
        <v>0</v>
      </c>
      <c r="M13" s="10">
        <f>+'24-02-020 Ind. Proy'!X79</f>
        <v>0</v>
      </c>
      <c r="N13" s="10">
        <f>+'24-02-020 Ind. Proy'!Y79</f>
        <v>0</v>
      </c>
      <c r="O13" s="10">
        <f>+'24-02-020 Ind. Proy'!Z79</f>
        <v>0</v>
      </c>
      <c r="P13" s="10">
        <f>+'24-02-020 Ind. Proy'!AA79</f>
        <v>0</v>
      </c>
      <c r="Q13" s="10">
        <f>+'24-02-020 Ind. Proy'!AB79</f>
        <v>0</v>
      </c>
      <c r="R13" s="10">
        <f>+'24-02-020 Ind. Proy'!AC79</f>
        <v>0</v>
      </c>
      <c r="S13" s="10">
        <f>+'24-02-020 Ind. Proy'!AD79</f>
        <v>0</v>
      </c>
      <c r="T13" s="10">
        <f>+'24-02-020 Ind. Proy'!AE79</f>
        <v>0</v>
      </c>
      <c r="U13" s="10">
        <f>+'24-02-020 Ind. Proy'!AF79</f>
        <v>0</v>
      </c>
      <c r="V13" s="10">
        <f>+'24-02-020 Ind. Proy'!AG79</f>
        <v>0</v>
      </c>
      <c r="W13" s="10">
        <f>+'24-02-020 Ind. Proy'!AH79</f>
        <v>0</v>
      </c>
      <c r="X13" s="49">
        <f>+'24-02-020 Ind. Proy'!AI79</f>
        <v>0</v>
      </c>
      <c r="Y13" s="49">
        <f>+'24-02-020 Ind. Proy'!AJ79</f>
        <v>0</v>
      </c>
    </row>
    <row r="14" spans="1:25" s="45" customFormat="1" ht="24.75" customHeight="1" x14ac:dyDescent="0.25">
      <c r="A14" s="48" t="s">
        <v>54</v>
      </c>
      <c r="B14" s="10">
        <f>+'24-02-020 Ind. Proy'!J91</f>
        <v>0</v>
      </c>
      <c r="C14" s="10">
        <f>+'24-02-020 Ind. Proy'!K91</f>
        <v>0</v>
      </c>
      <c r="D14" s="10">
        <f>+'24-02-020 Ind. Proy'!M91</f>
        <v>0</v>
      </c>
      <c r="E14" s="10">
        <f>+'24-02-020 Ind. Proy'!N91</f>
        <v>0</v>
      </c>
      <c r="F14" s="10">
        <f>+'24-02-020 Ind. Proy'!O91</f>
        <v>0</v>
      </c>
      <c r="G14" s="10">
        <f>+'24-02-020 Ind. Proy'!R91</f>
        <v>0</v>
      </c>
      <c r="H14" s="10">
        <f>+'24-02-020 Ind. Proy'!S91</f>
        <v>0</v>
      </c>
      <c r="I14" s="10">
        <f>+'24-02-020 Ind. Proy'!T91</f>
        <v>0</v>
      </c>
      <c r="J14" s="10">
        <f>+'24-02-020 Ind. Proy'!U91</f>
        <v>0</v>
      </c>
      <c r="K14" s="10">
        <f>+'24-02-020 Ind. Proy'!V91</f>
        <v>0</v>
      </c>
      <c r="L14" s="10">
        <f>+'24-02-020 Ind. Proy'!W91</f>
        <v>0</v>
      </c>
      <c r="M14" s="10">
        <f>+'24-02-020 Ind. Proy'!X91</f>
        <v>0</v>
      </c>
      <c r="N14" s="10">
        <f>+'24-02-020 Ind. Proy'!Y91</f>
        <v>0</v>
      </c>
      <c r="O14" s="10">
        <f>+'24-02-020 Ind. Proy'!Z91</f>
        <v>0</v>
      </c>
      <c r="P14" s="10">
        <f>+'24-02-020 Ind. Proy'!AA91</f>
        <v>0</v>
      </c>
      <c r="Q14" s="10">
        <f>+'24-02-020 Ind. Proy'!AB91</f>
        <v>0</v>
      </c>
      <c r="R14" s="10">
        <f>+'24-02-020 Ind. Proy'!AC91</f>
        <v>0</v>
      </c>
      <c r="S14" s="10">
        <f>+'24-02-020 Ind. Proy'!AD91</f>
        <v>0</v>
      </c>
      <c r="T14" s="10">
        <f>+'24-02-020 Ind. Proy'!AE91</f>
        <v>0</v>
      </c>
      <c r="U14" s="10">
        <f>+'24-02-020 Ind. Proy'!AF91</f>
        <v>0</v>
      </c>
      <c r="V14" s="10">
        <f>+'24-02-020 Ind. Proy'!AG91</f>
        <v>0</v>
      </c>
      <c r="W14" s="10">
        <f>+'24-02-020 Ind. Proy'!AH91</f>
        <v>0</v>
      </c>
      <c r="X14" s="49">
        <f>+'24-02-020 Ind. Proy'!AI91</f>
        <v>0</v>
      </c>
      <c r="Y14" s="49">
        <f>+'24-02-020 Ind. Proy'!AJ91</f>
        <v>0</v>
      </c>
    </row>
    <row r="15" spans="1:25" s="45" customFormat="1" ht="24.75" customHeight="1" x14ac:dyDescent="0.25">
      <c r="A15" s="48" t="s">
        <v>56</v>
      </c>
      <c r="B15" s="10">
        <f>+'24-02-020 Ind. Proy'!J103</f>
        <v>0</v>
      </c>
      <c r="C15" s="10">
        <f>+'24-02-020 Ind. Proy'!K103</f>
        <v>0</v>
      </c>
      <c r="D15" s="10">
        <f>+'24-02-020 Ind. Proy'!M103</f>
        <v>0</v>
      </c>
      <c r="E15" s="10">
        <f>+'24-02-020 Ind. Proy'!N103</f>
        <v>0</v>
      </c>
      <c r="F15" s="10">
        <f>+'24-02-020 Ind. Proy'!O103</f>
        <v>0</v>
      </c>
      <c r="G15" s="10">
        <f>+'24-02-020 Ind. Proy'!R103</f>
        <v>0</v>
      </c>
      <c r="H15" s="10">
        <f>+'24-02-020 Ind. Proy'!S103</f>
        <v>0</v>
      </c>
      <c r="I15" s="10">
        <f>+'24-02-020 Ind. Proy'!T103</f>
        <v>0</v>
      </c>
      <c r="J15" s="10">
        <f>+'24-02-020 Ind. Proy'!U103</f>
        <v>0</v>
      </c>
      <c r="K15" s="10">
        <f>+'24-02-020 Ind. Proy'!V103</f>
        <v>0</v>
      </c>
      <c r="L15" s="10">
        <f>+'24-02-020 Ind. Proy'!W103</f>
        <v>0</v>
      </c>
      <c r="M15" s="10">
        <f>+'24-02-020 Ind. Proy'!X103</f>
        <v>0</v>
      </c>
      <c r="N15" s="10">
        <f>+'24-02-020 Ind. Proy'!Y103</f>
        <v>0</v>
      </c>
      <c r="O15" s="10">
        <f>+'24-02-020 Ind. Proy'!Z103</f>
        <v>0</v>
      </c>
      <c r="P15" s="10">
        <f>+'24-02-020 Ind. Proy'!AA103</f>
        <v>0</v>
      </c>
      <c r="Q15" s="10">
        <f>+'24-02-020 Ind. Proy'!AB103</f>
        <v>0</v>
      </c>
      <c r="R15" s="10">
        <f>+'24-02-020 Ind. Proy'!AC103</f>
        <v>0</v>
      </c>
      <c r="S15" s="10">
        <f>+'24-02-020 Ind. Proy'!AD103</f>
        <v>0</v>
      </c>
      <c r="T15" s="10">
        <f>+'24-02-020 Ind. Proy'!AE103</f>
        <v>0</v>
      </c>
      <c r="U15" s="10">
        <f>+'24-02-020 Ind. Proy'!AF103</f>
        <v>0</v>
      </c>
      <c r="V15" s="10">
        <f>+'24-02-020 Ind. Proy'!AG103</f>
        <v>0</v>
      </c>
      <c r="W15" s="10">
        <f>+'24-02-020 Ind. Proy'!AH103</f>
        <v>0</v>
      </c>
      <c r="X15" s="49">
        <f>+'24-02-020 Ind. Proy'!AI103</f>
        <v>0</v>
      </c>
      <c r="Y15" s="49">
        <f>+'24-02-020 Ind. Proy'!AJ103</f>
        <v>0</v>
      </c>
    </row>
    <row r="16" spans="1:25" s="45" customFormat="1" ht="24.75" customHeight="1" x14ac:dyDescent="0.25">
      <c r="A16" s="48" t="s">
        <v>58</v>
      </c>
      <c r="B16" s="10">
        <f>+'24-02-020 Ind. Proy'!J115</f>
        <v>0</v>
      </c>
      <c r="C16" s="10">
        <f>+'24-02-020 Ind. Proy'!K115</f>
        <v>0</v>
      </c>
      <c r="D16" s="10">
        <f>+'24-02-020 Ind. Proy'!M115</f>
        <v>0</v>
      </c>
      <c r="E16" s="10">
        <f>+'24-02-020 Ind. Proy'!N115</f>
        <v>0</v>
      </c>
      <c r="F16" s="10">
        <f>+'24-02-020 Ind. Proy'!O115</f>
        <v>0</v>
      </c>
      <c r="G16" s="10">
        <f>+'24-02-020 Ind. Proy'!R115</f>
        <v>0</v>
      </c>
      <c r="H16" s="10">
        <f>+'24-02-020 Ind. Proy'!S115</f>
        <v>0</v>
      </c>
      <c r="I16" s="10">
        <f>+'24-02-020 Ind. Proy'!T115</f>
        <v>0</v>
      </c>
      <c r="J16" s="10">
        <f>+'24-02-020 Ind. Proy'!U115</f>
        <v>0</v>
      </c>
      <c r="K16" s="10">
        <f>+'24-02-020 Ind. Proy'!V115</f>
        <v>0</v>
      </c>
      <c r="L16" s="10">
        <f>+'24-02-020 Ind. Proy'!W115</f>
        <v>0</v>
      </c>
      <c r="M16" s="10">
        <f>+'24-02-020 Ind. Proy'!X115</f>
        <v>0</v>
      </c>
      <c r="N16" s="10">
        <f>+'24-02-020 Ind. Proy'!Y115</f>
        <v>0</v>
      </c>
      <c r="O16" s="10">
        <f>+'24-02-020 Ind. Proy'!Z115</f>
        <v>0</v>
      </c>
      <c r="P16" s="10">
        <f>+'24-02-020 Ind. Proy'!AA115</f>
        <v>0</v>
      </c>
      <c r="Q16" s="10">
        <f>+'24-02-020 Ind. Proy'!AB115</f>
        <v>0</v>
      </c>
      <c r="R16" s="10">
        <f>+'24-02-020 Ind. Proy'!AC115</f>
        <v>0</v>
      </c>
      <c r="S16" s="10">
        <f>+'24-02-020 Ind. Proy'!AD115</f>
        <v>0</v>
      </c>
      <c r="T16" s="10">
        <f>+'24-02-020 Ind. Proy'!AE115</f>
        <v>0</v>
      </c>
      <c r="U16" s="10">
        <f>+'24-02-020 Ind. Proy'!AF115</f>
        <v>0</v>
      </c>
      <c r="V16" s="10">
        <f>+'24-02-020 Ind. Proy'!AG115</f>
        <v>0</v>
      </c>
      <c r="W16" s="10">
        <f>+'24-02-020 Ind. Proy'!AH115</f>
        <v>0</v>
      </c>
      <c r="X16" s="49">
        <f>+'24-02-020 Ind. Proy'!AI104</f>
        <v>0</v>
      </c>
      <c r="Y16" s="49">
        <f>+'24-02-020 Ind. Proy'!AJ115</f>
        <v>0</v>
      </c>
    </row>
    <row r="17" spans="1:25" s="45" customFormat="1" ht="24.75" customHeight="1" x14ac:dyDescent="0.25">
      <c r="A17" s="48" t="s">
        <v>60</v>
      </c>
      <c r="B17" s="10">
        <f>+'24-02-020 Ind. Proy'!J127</f>
        <v>0</v>
      </c>
      <c r="C17" s="10">
        <f>+'24-02-020 Ind. Proy'!K127</f>
        <v>0</v>
      </c>
      <c r="D17" s="10">
        <f>+'24-02-020 Ind. Proy'!M127</f>
        <v>0</v>
      </c>
      <c r="E17" s="10">
        <f>+'24-02-020 Ind. Proy'!N127</f>
        <v>0</v>
      </c>
      <c r="F17" s="10">
        <f>+'24-02-020 Ind. Proy'!O127</f>
        <v>0</v>
      </c>
      <c r="G17" s="10">
        <f>+'24-02-020 Ind. Proy'!R127</f>
        <v>0</v>
      </c>
      <c r="H17" s="10">
        <f>+'24-02-020 Ind. Proy'!S127</f>
        <v>0</v>
      </c>
      <c r="I17" s="10">
        <f>+'24-02-020 Ind. Proy'!T127</f>
        <v>0</v>
      </c>
      <c r="J17" s="10">
        <f>+'24-02-020 Ind. Proy'!U127</f>
        <v>0</v>
      </c>
      <c r="K17" s="10">
        <f>+'24-02-020 Ind. Proy'!V127</f>
        <v>0</v>
      </c>
      <c r="L17" s="10">
        <f>+'24-02-020 Ind. Proy'!W127</f>
        <v>0</v>
      </c>
      <c r="M17" s="10">
        <f>+'24-02-020 Ind. Proy'!X127</f>
        <v>0</v>
      </c>
      <c r="N17" s="10">
        <f>+'24-02-020 Ind. Proy'!Y127</f>
        <v>0</v>
      </c>
      <c r="O17" s="10">
        <f>+'24-02-020 Ind. Proy'!Z127</f>
        <v>0</v>
      </c>
      <c r="P17" s="10">
        <f>+'24-02-020 Ind. Proy'!AA127</f>
        <v>0</v>
      </c>
      <c r="Q17" s="10">
        <f>+'24-02-020 Ind. Proy'!AB127</f>
        <v>0</v>
      </c>
      <c r="R17" s="10">
        <f>+'24-02-020 Ind. Proy'!AC127</f>
        <v>0</v>
      </c>
      <c r="S17" s="10">
        <f>+'24-02-020 Ind. Proy'!AD127</f>
        <v>0</v>
      </c>
      <c r="T17" s="10">
        <f>+'24-02-020 Ind. Proy'!AE127</f>
        <v>0</v>
      </c>
      <c r="U17" s="10">
        <f>+'24-02-020 Ind. Proy'!AF127</f>
        <v>0</v>
      </c>
      <c r="V17" s="10">
        <f>+'24-02-020 Ind. Proy'!AG127</f>
        <v>0</v>
      </c>
      <c r="W17" s="10">
        <f>+'24-02-020 Ind. Proy'!AH127</f>
        <v>0</v>
      </c>
      <c r="X17" s="49">
        <f>+'24-02-020 Ind. Proy'!AI105</f>
        <v>0</v>
      </c>
      <c r="Y17" s="49">
        <f>+'24-02-020 Ind. Proy'!AJ116</f>
        <v>0</v>
      </c>
    </row>
    <row r="18" spans="1:25" s="45" customFormat="1" ht="24.75" customHeight="1" x14ac:dyDescent="0.25">
      <c r="A18" s="48" t="s">
        <v>62</v>
      </c>
      <c r="B18" s="10">
        <f>+'24-02-020 Ind. Proy'!J139</f>
        <v>0</v>
      </c>
      <c r="C18" s="10">
        <f>+'24-02-020 Ind. Proy'!K139</f>
        <v>0</v>
      </c>
      <c r="D18" s="10">
        <f>+'24-02-020 Ind. Proy'!M139</f>
        <v>0</v>
      </c>
      <c r="E18" s="10">
        <f>+'24-02-020 Ind. Proy'!N139</f>
        <v>0</v>
      </c>
      <c r="F18" s="10">
        <f>+'24-02-020 Ind. Proy'!O139</f>
        <v>0</v>
      </c>
      <c r="G18" s="10">
        <f>+'24-02-020 Ind. Proy'!R139</f>
        <v>0</v>
      </c>
      <c r="H18" s="10">
        <f>+'24-02-020 Ind. Proy'!S139</f>
        <v>0</v>
      </c>
      <c r="I18" s="10">
        <f>+'24-02-020 Ind. Proy'!T139</f>
        <v>0</v>
      </c>
      <c r="J18" s="10">
        <f>+'24-02-020 Ind. Proy'!U139</f>
        <v>0</v>
      </c>
      <c r="K18" s="10">
        <f>+'24-02-020 Ind. Proy'!V139</f>
        <v>0</v>
      </c>
      <c r="L18" s="10">
        <f>+'24-02-020 Ind. Proy'!W139</f>
        <v>0</v>
      </c>
      <c r="M18" s="10">
        <f>+'24-02-020 Ind. Proy'!X139</f>
        <v>0</v>
      </c>
      <c r="N18" s="10">
        <f>+'24-02-020 Ind. Proy'!Y139</f>
        <v>0</v>
      </c>
      <c r="O18" s="10">
        <f>+'24-02-020 Ind. Proy'!Z139</f>
        <v>0</v>
      </c>
      <c r="P18" s="10">
        <f>+'24-02-020 Ind. Proy'!AA139</f>
        <v>0</v>
      </c>
      <c r="Q18" s="10">
        <f>+'24-02-020 Ind. Proy'!AB139</f>
        <v>0</v>
      </c>
      <c r="R18" s="10">
        <f>+'24-02-020 Ind. Proy'!AC139</f>
        <v>0</v>
      </c>
      <c r="S18" s="10">
        <f>+'24-02-020 Ind. Proy'!AD139</f>
        <v>0</v>
      </c>
      <c r="T18" s="10">
        <f>+'24-02-020 Ind. Proy'!AE139</f>
        <v>0</v>
      </c>
      <c r="U18" s="10">
        <f>+'24-02-020 Ind. Proy'!AF139</f>
        <v>0</v>
      </c>
      <c r="V18" s="10">
        <f>+'24-02-020 Ind. Proy'!AG139</f>
        <v>0</v>
      </c>
      <c r="W18" s="10">
        <f>+'24-02-020 Ind. Proy'!AH139</f>
        <v>0</v>
      </c>
      <c r="X18" s="49">
        <f>+'24-02-020 Ind. Proy'!AI139</f>
        <v>0</v>
      </c>
      <c r="Y18" s="49">
        <f>+'24-02-020 Ind. Proy'!AJ139</f>
        <v>0</v>
      </c>
    </row>
    <row r="19" spans="1:25" s="45" customFormat="1" ht="24.75" customHeight="1" x14ac:dyDescent="0.25">
      <c r="A19" s="48" t="s">
        <v>64</v>
      </c>
      <c r="B19" s="10">
        <f>+'24-02-020 Ind. Proy'!J151</f>
        <v>0</v>
      </c>
      <c r="C19" s="10">
        <f>+'24-02-020 Ind. Proy'!K151</f>
        <v>0</v>
      </c>
      <c r="D19" s="10">
        <f>+'24-02-020 Ind. Proy'!M151</f>
        <v>0</v>
      </c>
      <c r="E19" s="10">
        <f>+'24-02-020 Ind. Proy'!N151</f>
        <v>0</v>
      </c>
      <c r="F19" s="10">
        <f>+'24-02-020 Ind. Proy'!O151</f>
        <v>0</v>
      </c>
      <c r="G19" s="10">
        <f>+'24-02-020 Ind. Proy'!R151</f>
        <v>0</v>
      </c>
      <c r="H19" s="10">
        <f>+'24-02-020 Ind. Proy'!S151</f>
        <v>0</v>
      </c>
      <c r="I19" s="10">
        <f>+'24-02-020 Ind. Proy'!T151</f>
        <v>0</v>
      </c>
      <c r="J19" s="10">
        <f>+'24-02-020 Ind. Proy'!U151</f>
        <v>0</v>
      </c>
      <c r="K19" s="10">
        <f>+'24-02-020 Ind. Proy'!V151</f>
        <v>0</v>
      </c>
      <c r="L19" s="10">
        <f>+'24-02-020 Ind. Proy'!W151</f>
        <v>0</v>
      </c>
      <c r="M19" s="10">
        <f>+'24-02-020 Ind. Proy'!X151</f>
        <v>0</v>
      </c>
      <c r="N19" s="10">
        <f>+'24-02-020 Ind. Proy'!Y151</f>
        <v>0</v>
      </c>
      <c r="O19" s="10">
        <f>+'24-02-020 Ind. Proy'!Z151</f>
        <v>0</v>
      </c>
      <c r="P19" s="10">
        <f>+'24-02-020 Ind. Proy'!AA151</f>
        <v>0</v>
      </c>
      <c r="Q19" s="10">
        <f>+'24-02-020 Ind. Proy'!AB151</f>
        <v>0</v>
      </c>
      <c r="R19" s="10">
        <f>+'24-02-020 Ind. Proy'!AC151</f>
        <v>0</v>
      </c>
      <c r="S19" s="10">
        <f>+'24-02-020 Ind. Proy'!AD151</f>
        <v>0</v>
      </c>
      <c r="T19" s="10">
        <f>+'24-02-020 Ind. Proy'!AE151</f>
        <v>0</v>
      </c>
      <c r="U19" s="10">
        <f>+'24-02-020 Ind. Proy'!AF151</f>
        <v>0</v>
      </c>
      <c r="V19" s="10">
        <f>+'24-02-020 Ind. Proy'!AG151</f>
        <v>0</v>
      </c>
      <c r="W19" s="10">
        <f>+'24-02-020 Ind. Proy'!AH151</f>
        <v>0</v>
      </c>
      <c r="X19" s="49">
        <f>+'24-02-020 Ind. Proy'!AI151</f>
        <v>0</v>
      </c>
      <c r="Y19" s="49">
        <f>+'24-02-020 Ind. Proy'!AJ151</f>
        <v>0</v>
      </c>
    </row>
    <row r="20" spans="1:25" s="45" customFormat="1" ht="24.75" customHeight="1" x14ac:dyDescent="0.25">
      <c r="A20" s="50" t="s">
        <v>66</v>
      </c>
      <c r="B20" s="10">
        <f>+'24-02-020 Ind. Proy'!J163</f>
        <v>0</v>
      </c>
      <c r="C20" s="10">
        <f>+'24-02-020 Ind. Proy'!K163</f>
        <v>0</v>
      </c>
      <c r="D20" s="10">
        <f>+'24-02-020 Ind. Proy'!M163</f>
        <v>0</v>
      </c>
      <c r="E20" s="10">
        <f>+'24-02-020 Ind. Proy'!N163</f>
        <v>0</v>
      </c>
      <c r="F20" s="10">
        <f>+'24-02-020 Ind. Proy'!O163</f>
        <v>0</v>
      </c>
      <c r="G20" s="10">
        <f>+'24-02-020 Ind. Proy'!R163</f>
        <v>0</v>
      </c>
      <c r="H20" s="10">
        <f>+'24-02-020 Ind. Proy'!S163</f>
        <v>0</v>
      </c>
      <c r="I20" s="10">
        <f>+'24-02-020 Ind. Proy'!T163</f>
        <v>0</v>
      </c>
      <c r="J20" s="10">
        <f>+'24-02-020 Ind. Proy'!U163</f>
        <v>0</v>
      </c>
      <c r="K20" s="10">
        <f>+'24-02-020 Ind. Proy'!V163</f>
        <v>0</v>
      </c>
      <c r="L20" s="10">
        <f>+'24-02-020 Ind. Proy'!W163</f>
        <v>0</v>
      </c>
      <c r="M20" s="10">
        <f>+'24-02-020 Ind. Proy'!X163</f>
        <v>0</v>
      </c>
      <c r="N20" s="10">
        <f>+'24-02-020 Ind. Proy'!Y163</f>
        <v>0</v>
      </c>
      <c r="O20" s="10">
        <f>+'24-02-020 Ind. Proy'!Z163</f>
        <v>0</v>
      </c>
      <c r="P20" s="10">
        <f>+'24-02-020 Ind. Proy'!AA163</f>
        <v>0</v>
      </c>
      <c r="Q20" s="10">
        <f>+'24-02-020 Ind. Proy'!AB163</f>
        <v>0</v>
      </c>
      <c r="R20" s="10">
        <f>+'24-02-020 Ind. Proy'!AC163</f>
        <v>0</v>
      </c>
      <c r="S20" s="10">
        <f>+'24-02-020 Ind. Proy'!AD163</f>
        <v>0</v>
      </c>
      <c r="T20" s="10">
        <f>+'24-02-020 Ind. Proy'!AE163</f>
        <v>0</v>
      </c>
      <c r="U20" s="10">
        <f>+'24-02-020 Ind. Proy'!AF163</f>
        <v>0</v>
      </c>
      <c r="V20" s="10">
        <f>+'24-02-020 Ind. Proy'!AG163</f>
        <v>0</v>
      </c>
      <c r="W20" s="10">
        <f>+'24-02-020 Ind. Proy'!AH163</f>
        <v>0</v>
      </c>
      <c r="X20" s="49">
        <f>+'24-02-020 Ind. Proy'!AI163</f>
        <v>0</v>
      </c>
      <c r="Y20" s="49">
        <f>+'24-02-020 Ind. Proy'!AJ163</f>
        <v>0</v>
      </c>
    </row>
    <row r="21" spans="1:25" s="45" customFormat="1" ht="24.75" customHeight="1" x14ac:dyDescent="0.25">
      <c r="A21" s="50" t="s">
        <v>68</v>
      </c>
      <c r="B21" s="10">
        <f>+'24-02-020 Ind. Proy'!J175</f>
        <v>0</v>
      </c>
      <c r="C21" s="10">
        <f>+'24-02-020 Ind. Proy'!K175</f>
        <v>0</v>
      </c>
      <c r="D21" s="10">
        <f>+'24-02-020 Ind. Proy'!M175</f>
        <v>0</v>
      </c>
      <c r="E21" s="10">
        <f>+'24-02-020 Ind. Proy'!N175</f>
        <v>0</v>
      </c>
      <c r="F21" s="10">
        <f>+'24-02-020 Ind. Proy'!O175</f>
        <v>0</v>
      </c>
      <c r="G21" s="10">
        <f>+'24-02-020 Ind. Proy'!R175</f>
        <v>0</v>
      </c>
      <c r="H21" s="10">
        <f>+'24-02-020 Ind. Proy'!S175</f>
        <v>0</v>
      </c>
      <c r="I21" s="10">
        <f>+'24-02-020 Ind. Proy'!T175</f>
        <v>0</v>
      </c>
      <c r="J21" s="10">
        <f>+'24-02-020 Ind. Proy'!U175</f>
        <v>0</v>
      </c>
      <c r="K21" s="10">
        <f>+'24-02-020 Ind. Proy'!V175</f>
        <v>0</v>
      </c>
      <c r="L21" s="10">
        <f>+'24-02-020 Ind. Proy'!W175</f>
        <v>0</v>
      </c>
      <c r="M21" s="10">
        <f>+'24-02-020 Ind. Proy'!X175</f>
        <v>0</v>
      </c>
      <c r="N21" s="10">
        <f>+'24-02-020 Ind. Proy'!Y175</f>
        <v>0</v>
      </c>
      <c r="O21" s="10">
        <f>+'24-02-020 Ind. Proy'!Z175</f>
        <v>0</v>
      </c>
      <c r="P21" s="10">
        <f>+'24-02-020 Ind. Proy'!AA175</f>
        <v>0</v>
      </c>
      <c r="Q21" s="10">
        <f>+'24-02-020 Ind. Proy'!AB175</f>
        <v>0</v>
      </c>
      <c r="R21" s="10">
        <f>+'24-02-020 Ind. Proy'!AC175</f>
        <v>0</v>
      </c>
      <c r="S21" s="10">
        <f>+'24-02-020 Ind. Proy'!AD175</f>
        <v>0</v>
      </c>
      <c r="T21" s="10">
        <f>+'24-02-020 Ind. Proy'!AE175</f>
        <v>0</v>
      </c>
      <c r="U21" s="10">
        <f>+'24-02-020 Ind. Proy'!AF175</f>
        <v>0</v>
      </c>
      <c r="V21" s="10">
        <f>+'24-02-020 Ind. Proy'!AG175</f>
        <v>0</v>
      </c>
      <c r="W21" s="10">
        <f>+'24-02-020 Ind. Proy'!AH175</f>
        <v>0</v>
      </c>
      <c r="X21" s="49">
        <f>+'24-02-020 Ind. Proy'!AI175</f>
        <v>0</v>
      </c>
      <c r="Y21" s="49">
        <f>+'24-02-020 Ind. Proy'!AJ175</f>
        <v>0</v>
      </c>
    </row>
    <row r="22" spans="1:25" s="45" customFormat="1" ht="24.75" customHeight="1" x14ac:dyDescent="0.25">
      <c r="A22" s="50" t="s">
        <v>70</v>
      </c>
      <c r="B22" s="10">
        <f>+'24-02-020 Ind. Proy'!J187</f>
        <v>0</v>
      </c>
      <c r="C22" s="10">
        <f>+'24-02-020 Ind. Proy'!K187</f>
        <v>0</v>
      </c>
      <c r="D22" s="10">
        <f>+'24-02-020 Ind. Proy'!M187</f>
        <v>0</v>
      </c>
      <c r="E22" s="10">
        <f>+'24-02-020 Ind. Proy'!N187</f>
        <v>0</v>
      </c>
      <c r="F22" s="10">
        <f>+'24-02-020 Ind. Proy'!O187</f>
        <v>0</v>
      </c>
      <c r="G22" s="10">
        <f>+'24-02-020 Ind. Proy'!R187</f>
        <v>0</v>
      </c>
      <c r="H22" s="10">
        <f>+'24-02-020 Ind. Proy'!S187</f>
        <v>0</v>
      </c>
      <c r="I22" s="10">
        <f>+'24-02-020 Ind. Proy'!T187</f>
        <v>0</v>
      </c>
      <c r="J22" s="10">
        <f>+'24-02-020 Ind. Proy'!U187</f>
        <v>0</v>
      </c>
      <c r="K22" s="10">
        <f>+'24-02-020 Ind. Proy'!V187</f>
        <v>0</v>
      </c>
      <c r="L22" s="10">
        <f>+'24-02-020 Ind. Proy'!W187</f>
        <v>0</v>
      </c>
      <c r="M22" s="10">
        <f>+'24-02-020 Ind. Proy'!X187</f>
        <v>0</v>
      </c>
      <c r="N22" s="10">
        <f>+'24-02-020 Ind. Proy'!Y187</f>
        <v>0</v>
      </c>
      <c r="O22" s="10">
        <f>+'24-02-020 Ind. Proy'!Z187</f>
        <v>0</v>
      </c>
      <c r="P22" s="10">
        <f>+'24-02-020 Ind. Proy'!AA187</f>
        <v>0</v>
      </c>
      <c r="Q22" s="10">
        <f>+'24-02-020 Ind. Proy'!AB187</f>
        <v>0</v>
      </c>
      <c r="R22" s="10">
        <f>+'24-02-020 Ind. Proy'!AC187</f>
        <v>0</v>
      </c>
      <c r="S22" s="10">
        <f>+'24-02-020 Ind. Proy'!AD187</f>
        <v>0</v>
      </c>
      <c r="T22" s="10">
        <f>+'24-02-020 Ind. Proy'!AE187</f>
        <v>0</v>
      </c>
      <c r="U22" s="10">
        <f>+'24-02-020 Ind. Proy'!AF187</f>
        <v>0</v>
      </c>
      <c r="V22" s="10">
        <f>+'24-02-020 Ind. Proy'!AG187</f>
        <v>0</v>
      </c>
      <c r="W22" s="10">
        <f>+'24-02-020 Ind. Proy'!AH187</f>
        <v>0</v>
      </c>
      <c r="X22" s="49">
        <f>+'24-02-020 Ind. Proy'!AI187</f>
        <v>0</v>
      </c>
      <c r="Y22" s="49">
        <f>+'24-02-020 Ind. Proy'!AJ187</f>
        <v>0</v>
      </c>
    </row>
    <row r="23" spans="1:25" s="45" customFormat="1" ht="24.75" customHeight="1" x14ac:dyDescent="0.25">
      <c r="A23" s="51" t="s">
        <v>72</v>
      </c>
      <c r="B23" s="10">
        <f>+'24-02-020 Ind. Proy'!J190</f>
        <v>1097445000</v>
      </c>
      <c r="C23" s="10">
        <f>+'24-02-020 Ind. Proy'!K190</f>
        <v>1097445000</v>
      </c>
      <c r="D23" s="10">
        <f>+'24-02-020 Ind. Proy'!M190</f>
        <v>0</v>
      </c>
      <c r="E23" s="10">
        <f>+'24-02-020 Ind. Proy'!N190</f>
        <v>0</v>
      </c>
      <c r="F23" s="10">
        <f>+'24-02-020 Ind. Proy'!O190</f>
        <v>0</v>
      </c>
      <c r="G23" s="10">
        <f>+'24-02-020 Ind. Proy'!R190</f>
        <v>0</v>
      </c>
      <c r="H23" s="10">
        <f>+'24-02-020 Ind. Proy'!S190</f>
        <v>0</v>
      </c>
      <c r="I23" s="10">
        <f>+'24-02-020 Ind. Proy'!T190</f>
        <v>548722500</v>
      </c>
      <c r="J23" s="10">
        <f>+'24-02-020 Ind. Proy'!U190</f>
        <v>548722500</v>
      </c>
      <c r="K23" s="10">
        <f>+'24-02-020 Ind. Proy'!V190</f>
        <v>0</v>
      </c>
      <c r="L23" s="10">
        <f>+'24-02-020 Ind. Proy'!W190</f>
        <v>0</v>
      </c>
      <c r="M23" s="10">
        <f>+'24-02-020 Ind. Proy'!X190</f>
        <v>548722500</v>
      </c>
      <c r="N23" s="10">
        <f>+'24-02-020 Ind. Proy'!Y190</f>
        <v>548722500</v>
      </c>
      <c r="O23" s="10">
        <f>+'24-02-020 Ind. Proy'!Z190</f>
        <v>0</v>
      </c>
      <c r="P23" s="10">
        <f>+'24-02-020 Ind. Proy'!AA190</f>
        <v>0</v>
      </c>
      <c r="Q23" s="10">
        <f>+'24-02-020 Ind. Proy'!AB190</f>
        <v>0</v>
      </c>
      <c r="R23" s="10">
        <f>+'24-02-020 Ind. Proy'!AC190</f>
        <v>0</v>
      </c>
      <c r="S23" s="10">
        <f>+'24-02-020 Ind. Proy'!AD190</f>
        <v>0</v>
      </c>
      <c r="T23" s="10">
        <f>+'24-02-020 Ind. Proy'!AE190</f>
        <v>0</v>
      </c>
      <c r="U23" s="10">
        <f>+'24-02-020 Ind. Proy'!AF190</f>
        <v>0</v>
      </c>
      <c r="V23" s="10">
        <f>+'24-02-020 Ind. Proy'!AG190</f>
        <v>0</v>
      </c>
      <c r="W23" s="10">
        <f>+'24-02-020 Ind. Proy'!AH190</f>
        <v>1097445000</v>
      </c>
      <c r="X23" s="49">
        <f>+'24-02-020 Ind. Proy'!AI190</f>
        <v>1</v>
      </c>
      <c r="Y23" s="49">
        <f>+'24-02-020 Ind. Proy'!AJ190</f>
        <v>1</v>
      </c>
    </row>
    <row r="24" spans="1:25" ht="15" customHeight="1" x14ac:dyDescent="0.25">
      <c r="A24" s="173" t="str">
        <f>"TOTAL ASIG."&amp;" "&amp;$A$5</f>
        <v>TOTAL ASIG. 24-02-020 "Programa de Educación Media"</v>
      </c>
      <c r="B24" s="174">
        <f t="shared" ref="B24:W24" si="0">SUM(B8:B23)</f>
        <v>1097445000</v>
      </c>
      <c r="C24" s="174">
        <f t="shared" si="0"/>
        <v>1097445000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548722500</v>
      </c>
      <c r="J24" s="174">
        <f t="shared" si="0"/>
        <v>548722500</v>
      </c>
      <c r="K24" s="174">
        <f t="shared" si="0"/>
        <v>0</v>
      </c>
      <c r="L24" s="174">
        <f t="shared" si="0"/>
        <v>0</v>
      </c>
      <c r="M24" s="174">
        <f t="shared" si="0"/>
        <v>548722500</v>
      </c>
      <c r="N24" s="174">
        <f t="shared" si="0"/>
        <v>548722500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1097445000</v>
      </c>
      <c r="X24" s="175">
        <f>+'24-02-020 Ind. Proy'!AI191</f>
        <v>1</v>
      </c>
      <c r="Y24" s="175">
        <f>'24-02-020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F200" sqref="F200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14.28515625" style="13" customWidth="1" outlineLevel="1"/>
    <col min="23" max="23" width="7.7109375" style="13" customWidth="1" outlineLevel="1"/>
    <col min="24" max="24" width="12.1406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123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71434783000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54" t="s">
        <v>167</v>
      </c>
      <c r="D189" s="55">
        <v>43494</v>
      </c>
      <c r="E189" s="65" t="s">
        <v>124</v>
      </c>
      <c r="F189" s="65" t="s">
        <v>125</v>
      </c>
      <c r="G189" s="63" t="s">
        <v>126</v>
      </c>
      <c r="H189" s="68"/>
      <c r="I189" s="2"/>
      <c r="J189" s="225"/>
      <c r="K189" s="58">
        <v>71434783000</v>
      </c>
      <c r="L189" s="1"/>
      <c r="M189" s="57"/>
      <c r="N189" s="64"/>
      <c r="O189" s="57"/>
      <c r="P189" s="53"/>
      <c r="Q189" s="106"/>
      <c r="R189" s="84"/>
      <c r="S189" s="84">
        <v>7143478300</v>
      </c>
      <c r="T189" s="86"/>
      <c r="U189" s="32">
        <f>SUM(R189:T189)</f>
        <v>7143478300</v>
      </c>
      <c r="V189" s="58">
        <v>57147826400</v>
      </c>
      <c r="W189" s="31"/>
      <c r="X189" s="31"/>
      <c r="Y189" s="32">
        <f>SUM(V189:X189)</f>
        <v>57147826400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64291304700</v>
      </c>
      <c r="AI189" s="33">
        <f>IF(ISERROR(AH189/J188),0,AH189/J188)</f>
        <v>0.9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71434783000</v>
      </c>
      <c r="K190" s="162">
        <f>SUM(K189:K189)</f>
        <v>71434783000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7143478300</v>
      </c>
      <c r="T190" s="162">
        <f t="shared" si="120"/>
        <v>0</v>
      </c>
      <c r="U190" s="162">
        <f t="shared" si="120"/>
        <v>7143478300</v>
      </c>
      <c r="V190" s="162">
        <f t="shared" si="120"/>
        <v>57147826400</v>
      </c>
      <c r="W190" s="162">
        <f t="shared" si="120"/>
        <v>0</v>
      </c>
      <c r="X190" s="162">
        <f t="shared" si="120"/>
        <v>0</v>
      </c>
      <c r="Y190" s="162">
        <f t="shared" si="120"/>
        <v>57147826400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64291304700</v>
      </c>
      <c r="AI190" s="166">
        <f>IF(ISERROR(AH190/J190),0,AH190/J190)</f>
        <v>0.9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24-02-021 "Programa Subsidio Empleo a la Mujer"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71434783000</v>
      </c>
      <c r="K191" s="167">
        <f>+K19+K31+K43+K55+K67+K79+K91+K103+K115+K127+K139+K151+K187+K163+K175+K190</f>
        <v>71434783000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9"/>
      <c r="R191" s="167">
        <f t="shared" ref="R191:AH191" si="121">+R19+R31+R43+R55+R67+R79+R91+R103+R115+R127+R139+R151+R187+R163+R175+R190</f>
        <v>0</v>
      </c>
      <c r="S191" s="167">
        <f t="shared" si="121"/>
        <v>7143478300</v>
      </c>
      <c r="T191" s="167">
        <f t="shared" si="121"/>
        <v>0</v>
      </c>
      <c r="U191" s="167">
        <f t="shared" si="121"/>
        <v>7143478300</v>
      </c>
      <c r="V191" s="167">
        <f t="shared" si="121"/>
        <v>57147826400</v>
      </c>
      <c r="W191" s="167">
        <f t="shared" si="121"/>
        <v>0</v>
      </c>
      <c r="X191" s="167">
        <f t="shared" si="121"/>
        <v>0</v>
      </c>
      <c r="Y191" s="167">
        <f t="shared" si="121"/>
        <v>57147826400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64291304700</v>
      </c>
      <c r="AI191" s="171">
        <f>IF(ISERROR(AH191/J191),0,AH191/J191)</f>
        <v>0.9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 R189:S189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T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W189:X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R8" sqref="R1:V1048576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+'24-02-021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+'24-02-021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+'24-02-021 Ind. Proy'!A5:U5</f>
        <v>24-02-021 "Programa Subsidio Empleo a la Mujer"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+'24-02-021 Ind. Proy'!J19</f>
        <v>0</v>
      </c>
      <c r="C8" s="10">
        <f>+'24-02-021 Ind. Proy'!K19</f>
        <v>0</v>
      </c>
      <c r="D8" s="10">
        <f>+'24-02-021 Ind. Proy'!M19</f>
        <v>0</v>
      </c>
      <c r="E8" s="10">
        <f>+'24-02-021 Ind. Proy'!N19</f>
        <v>0</v>
      </c>
      <c r="F8" s="10">
        <f>+'24-02-021 Ind. Proy'!O19</f>
        <v>0</v>
      </c>
      <c r="G8" s="10">
        <f>+'24-02-021 Ind. Proy'!R19</f>
        <v>0</v>
      </c>
      <c r="H8" s="10">
        <f>+'24-02-021 Ind. Proy'!S19</f>
        <v>0</v>
      </c>
      <c r="I8" s="10">
        <f>+'24-02-021 Ind. Proy'!T19</f>
        <v>0</v>
      </c>
      <c r="J8" s="10">
        <f>+'24-02-021 Ind. Proy'!U19</f>
        <v>0</v>
      </c>
      <c r="K8" s="10">
        <f>+'24-02-021 Ind. Proy'!V19</f>
        <v>0</v>
      </c>
      <c r="L8" s="10">
        <f>+'24-02-021 Ind. Proy'!W19</f>
        <v>0</v>
      </c>
      <c r="M8" s="10">
        <f>+'24-02-021 Ind. Proy'!X19</f>
        <v>0</v>
      </c>
      <c r="N8" s="10">
        <f>+'24-02-021 Ind. Proy'!Y19</f>
        <v>0</v>
      </c>
      <c r="O8" s="10">
        <f>+'24-02-021 Ind. Proy'!Z19</f>
        <v>0</v>
      </c>
      <c r="P8" s="10">
        <f>+'24-02-021 Ind. Proy'!AA19</f>
        <v>0</v>
      </c>
      <c r="Q8" s="10">
        <f>+'24-02-021 Ind. Proy'!AB19</f>
        <v>0</v>
      </c>
      <c r="R8" s="10">
        <f>+'24-02-021 Ind. Proy'!AC19</f>
        <v>0</v>
      </c>
      <c r="S8" s="10">
        <f>+'24-02-021 Ind. Proy'!AD19</f>
        <v>0</v>
      </c>
      <c r="T8" s="10">
        <f>+'24-02-021 Ind. Proy'!AE19</f>
        <v>0</v>
      </c>
      <c r="U8" s="10">
        <f>+'24-02-021 Ind. Proy'!AF19</f>
        <v>0</v>
      </c>
      <c r="V8" s="10">
        <f>+'24-02-021 Ind. Proy'!AG19</f>
        <v>0</v>
      </c>
      <c r="W8" s="10">
        <f>+'24-02-021 Ind. Proy'!AH19</f>
        <v>0</v>
      </c>
      <c r="X8" s="49">
        <f>+'24-02-021 Ind. Proy'!AI19</f>
        <v>0</v>
      </c>
      <c r="Y8" s="49">
        <f>+'24-02-021 Ind. Proy'!AJ19</f>
        <v>0</v>
      </c>
    </row>
    <row r="9" spans="1:25" s="45" customFormat="1" ht="24.75" customHeight="1" x14ac:dyDescent="0.25">
      <c r="A9" s="48" t="s">
        <v>44</v>
      </c>
      <c r="B9" s="10">
        <f>+'24-02-021 Ind. Proy'!J31</f>
        <v>0</v>
      </c>
      <c r="C9" s="10">
        <f>+'24-02-021 Ind. Proy'!K31</f>
        <v>0</v>
      </c>
      <c r="D9" s="10">
        <f>+'24-02-021 Ind. Proy'!M31</f>
        <v>0</v>
      </c>
      <c r="E9" s="10">
        <f>+'24-02-021 Ind. Proy'!N31</f>
        <v>0</v>
      </c>
      <c r="F9" s="10">
        <f>+'24-02-021 Ind. Proy'!O31</f>
        <v>0</v>
      </c>
      <c r="G9" s="10">
        <f>+'24-02-021 Ind. Proy'!R31</f>
        <v>0</v>
      </c>
      <c r="H9" s="10">
        <f>+'24-02-021 Ind. Proy'!S31</f>
        <v>0</v>
      </c>
      <c r="I9" s="10">
        <f>+'24-02-021 Ind. Proy'!T31</f>
        <v>0</v>
      </c>
      <c r="J9" s="10">
        <f>+'24-02-021 Ind. Proy'!U31</f>
        <v>0</v>
      </c>
      <c r="K9" s="10">
        <f>+'24-02-021 Ind. Proy'!V31</f>
        <v>0</v>
      </c>
      <c r="L9" s="10">
        <f>+'24-02-021 Ind. Proy'!W31</f>
        <v>0</v>
      </c>
      <c r="M9" s="10">
        <f>+'24-02-021 Ind. Proy'!X31</f>
        <v>0</v>
      </c>
      <c r="N9" s="10">
        <f>+'24-02-021 Ind. Proy'!Y31</f>
        <v>0</v>
      </c>
      <c r="O9" s="10">
        <f>+'24-02-021 Ind. Proy'!Z31</f>
        <v>0</v>
      </c>
      <c r="P9" s="10">
        <f>+'24-02-021 Ind. Proy'!AA31</f>
        <v>0</v>
      </c>
      <c r="Q9" s="10">
        <f>+'24-02-021 Ind. Proy'!AB31</f>
        <v>0</v>
      </c>
      <c r="R9" s="10">
        <f>+'24-02-021 Ind. Proy'!AC31</f>
        <v>0</v>
      </c>
      <c r="S9" s="10">
        <f>+'24-02-021 Ind. Proy'!AD31</f>
        <v>0</v>
      </c>
      <c r="T9" s="10">
        <f>+'24-02-021 Ind. Proy'!AE31</f>
        <v>0</v>
      </c>
      <c r="U9" s="10">
        <f>+'24-02-021 Ind. Proy'!AF31</f>
        <v>0</v>
      </c>
      <c r="V9" s="10">
        <f>+'24-02-021 Ind. Proy'!AG31</f>
        <v>0</v>
      </c>
      <c r="W9" s="10">
        <f>+'24-02-021 Ind. Proy'!AH31</f>
        <v>0</v>
      </c>
      <c r="X9" s="49">
        <f>+'24-02-021 Ind. Proy'!AI31</f>
        <v>0</v>
      </c>
      <c r="Y9" s="49">
        <f>+'24-02-021 Ind. Proy'!AJ31</f>
        <v>0</v>
      </c>
    </row>
    <row r="10" spans="1:25" s="45" customFormat="1" ht="24.75" customHeight="1" x14ac:dyDescent="0.25">
      <c r="A10" s="48" t="s">
        <v>46</v>
      </c>
      <c r="B10" s="10">
        <f>+'24-02-021 Ind. Proy'!J43</f>
        <v>0</v>
      </c>
      <c r="C10" s="10">
        <f>+'24-02-021 Ind. Proy'!K43</f>
        <v>0</v>
      </c>
      <c r="D10" s="10">
        <f>+'24-02-021 Ind. Proy'!M43</f>
        <v>0</v>
      </c>
      <c r="E10" s="10">
        <f>+'24-02-021 Ind. Proy'!N43</f>
        <v>0</v>
      </c>
      <c r="F10" s="10">
        <f>+'24-02-021 Ind. Proy'!O43</f>
        <v>0</v>
      </c>
      <c r="G10" s="10">
        <f>+'24-02-021 Ind. Proy'!R43</f>
        <v>0</v>
      </c>
      <c r="H10" s="10">
        <f>+'24-02-021 Ind. Proy'!S43</f>
        <v>0</v>
      </c>
      <c r="I10" s="10">
        <f>+'24-02-021 Ind. Proy'!T43</f>
        <v>0</v>
      </c>
      <c r="J10" s="10">
        <f>+'24-02-021 Ind. Proy'!U43</f>
        <v>0</v>
      </c>
      <c r="K10" s="10">
        <f>+'24-02-021 Ind. Proy'!V43</f>
        <v>0</v>
      </c>
      <c r="L10" s="10">
        <f>+'24-02-021 Ind. Proy'!W43</f>
        <v>0</v>
      </c>
      <c r="M10" s="10">
        <f>+'24-02-021 Ind. Proy'!X43</f>
        <v>0</v>
      </c>
      <c r="N10" s="10">
        <f>+'24-02-021 Ind. Proy'!Y43</f>
        <v>0</v>
      </c>
      <c r="O10" s="10">
        <f>+'24-02-021 Ind. Proy'!Z43</f>
        <v>0</v>
      </c>
      <c r="P10" s="10">
        <f>+'24-02-021 Ind. Proy'!AA43</f>
        <v>0</v>
      </c>
      <c r="Q10" s="10">
        <f>+'24-02-021 Ind. Proy'!AB43</f>
        <v>0</v>
      </c>
      <c r="R10" s="10">
        <f>+'24-02-021 Ind. Proy'!AC43</f>
        <v>0</v>
      </c>
      <c r="S10" s="10">
        <f>+'24-02-021 Ind. Proy'!AD43</f>
        <v>0</v>
      </c>
      <c r="T10" s="10">
        <f>+'24-02-021 Ind. Proy'!AE43</f>
        <v>0</v>
      </c>
      <c r="U10" s="10">
        <f>+'24-02-021 Ind. Proy'!AF43</f>
        <v>0</v>
      </c>
      <c r="V10" s="10">
        <f>+'24-02-021 Ind. Proy'!AG43</f>
        <v>0</v>
      </c>
      <c r="W10" s="10">
        <f>+'24-02-021 Ind. Proy'!AH43</f>
        <v>0</v>
      </c>
      <c r="X10" s="49">
        <f>+'24-02-021 Ind. Proy'!AI43</f>
        <v>0</v>
      </c>
      <c r="Y10" s="49">
        <f>+'24-02-021 Ind. Proy'!AJ43</f>
        <v>0</v>
      </c>
    </row>
    <row r="11" spans="1:25" s="45" customFormat="1" ht="24.75" customHeight="1" x14ac:dyDescent="0.25">
      <c r="A11" s="48" t="s">
        <v>48</v>
      </c>
      <c r="B11" s="10">
        <f>+'24-02-021 Ind. Proy'!J55</f>
        <v>0</v>
      </c>
      <c r="C11" s="10">
        <f>+'24-02-021 Ind. Proy'!K55</f>
        <v>0</v>
      </c>
      <c r="D11" s="10">
        <f>+'24-02-021 Ind. Proy'!M55</f>
        <v>0</v>
      </c>
      <c r="E11" s="10">
        <f>+'24-02-021 Ind. Proy'!N55</f>
        <v>0</v>
      </c>
      <c r="F11" s="10">
        <f>+'24-02-021 Ind. Proy'!O55</f>
        <v>0</v>
      </c>
      <c r="G11" s="10">
        <f>+'24-02-021 Ind. Proy'!R55</f>
        <v>0</v>
      </c>
      <c r="H11" s="10">
        <f>+'24-02-021 Ind. Proy'!S55</f>
        <v>0</v>
      </c>
      <c r="I11" s="10">
        <f>+'24-02-021 Ind. Proy'!T55</f>
        <v>0</v>
      </c>
      <c r="J11" s="10">
        <f>+'24-02-021 Ind. Proy'!U55</f>
        <v>0</v>
      </c>
      <c r="K11" s="10">
        <f>+'24-02-021 Ind. Proy'!V55</f>
        <v>0</v>
      </c>
      <c r="L11" s="10">
        <f>+'24-02-021 Ind. Proy'!W55</f>
        <v>0</v>
      </c>
      <c r="M11" s="10">
        <f>+'24-02-021 Ind. Proy'!X55</f>
        <v>0</v>
      </c>
      <c r="N11" s="10">
        <f>+'24-02-021 Ind. Proy'!Y55</f>
        <v>0</v>
      </c>
      <c r="O11" s="10">
        <f>+'24-02-021 Ind. Proy'!Z55</f>
        <v>0</v>
      </c>
      <c r="P11" s="10">
        <f>+'24-02-021 Ind. Proy'!AA55</f>
        <v>0</v>
      </c>
      <c r="Q11" s="10">
        <f>+'24-02-021 Ind. Proy'!AB55</f>
        <v>0</v>
      </c>
      <c r="R11" s="10">
        <f>+'24-02-021 Ind. Proy'!AC55</f>
        <v>0</v>
      </c>
      <c r="S11" s="10">
        <f>+'24-02-021 Ind. Proy'!AD55</f>
        <v>0</v>
      </c>
      <c r="T11" s="10">
        <f>+'24-02-021 Ind. Proy'!AE55</f>
        <v>0</v>
      </c>
      <c r="U11" s="10">
        <f>+'24-02-021 Ind. Proy'!AF55</f>
        <v>0</v>
      </c>
      <c r="V11" s="10">
        <f>+'24-02-021 Ind. Proy'!AG55</f>
        <v>0</v>
      </c>
      <c r="W11" s="10">
        <f>+'24-02-021 Ind. Proy'!AH55</f>
        <v>0</v>
      </c>
      <c r="X11" s="49">
        <f>+'24-02-021 Ind. Proy'!AI55</f>
        <v>0</v>
      </c>
      <c r="Y11" s="49">
        <f>+'24-02-021 Ind. Proy'!AJ55</f>
        <v>0</v>
      </c>
    </row>
    <row r="12" spans="1:25" s="45" customFormat="1" ht="24.75" customHeight="1" x14ac:dyDescent="0.25">
      <c r="A12" s="48" t="s">
        <v>50</v>
      </c>
      <c r="B12" s="10">
        <f>+'24-02-021 Ind. Proy'!J67</f>
        <v>0</v>
      </c>
      <c r="C12" s="10">
        <f>+'24-02-021 Ind. Proy'!K67</f>
        <v>0</v>
      </c>
      <c r="D12" s="10">
        <f>+'24-02-021 Ind. Proy'!M67</f>
        <v>0</v>
      </c>
      <c r="E12" s="10">
        <f>+'24-02-021 Ind. Proy'!N67</f>
        <v>0</v>
      </c>
      <c r="F12" s="10">
        <f>+'24-02-021 Ind. Proy'!O67</f>
        <v>0</v>
      </c>
      <c r="G12" s="10">
        <f>+'24-02-021 Ind. Proy'!R67</f>
        <v>0</v>
      </c>
      <c r="H12" s="10">
        <f>+'24-02-021 Ind. Proy'!S67</f>
        <v>0</v>
      </c>
      <c r="I12" s="10">
        <f>+'24-02-021 Ind. Proy'!T67</f>
        <v>0</v>
      </c>
      <c r="J12" s="10">
        <f>+'24-02-021 Ind. Proy'!U67</f>
        <v>0</v>
      </c>
      <c r="K12" s="10">
        <f>+'24-02-021 Ind. Proy'!V67</f>
        <v>0</v>
      </c>
      <c r="L12" s="10">
        <f>+'24-02-021 Ind. Proy'!W67</f>
        <v>0</v>
      </c>
      <c r="M12" s="10">
        <f>+'24-02-021 Ind. Proy'!X67</f>
        <v>0</v>
      </c>
      <c r="N12" s="10">
        <f>+'24-02-021 Ind. Proy'!Y67</f>
        <v>0</v>
      </c>
      <c r="O12" s="10">
        <f>+'24-02-021 Ind. Proy'!Z67</f>
        <v>0</v>
      </c>
      <c r="P12" s="10">
        <f>+'24-02-021 Ind. Proy'!AA67</f>
        <v>0</v>
      </c>
      <c r="Q12" s="10">
        <f>+'24-02-021 Ind. Proy'!AB67</f>
        <v>0</v>
      </c>
      <c r="R12" s="10">
        <f>+'24-02-021 Ind. Proy'!AC67</f>
        <v>0</v>
      </c>
      <c r="S12" s="10">
        <f>+'24-02-021 Ind. Proy'!AD67</f>
        <v>0</v>
      </c>
      <c r="T12" s="10">
        <f>+'24-02-021 Ind. Proy'!AE67</f>
        <v>0</v>
      </c>
      <c r="U12" s="10">
        <f>+'24-02-021 Ind. Proy'!AF67</f>
        <v>0</v>
      </c>
      <c r="V12" s="10">
        <f>+'24-02-021 Ind. Proy'!AG67</f>
        <v>0</v>
      </c>
      <c r="W12" s="10">
        <f>+'24-02-021 Ind. Proy'!AH67</f>
        <v>0</v>
      </c>
      <c r="X12" s="49">
        <f>+'24-02-021 Ind. Proy'!AI67</f>
        <v>0</v>
      </c>
      <c r="Y12" s="49">
        <f>+'24-02-021 Ind. Proy'!AJ67</f>
        <v>0</v>
      </c>
    </row>
    <row r="13" spans="1:25" s="45" customFormat="1" ht="24.75" customHeight="1" x14ac:dyDescent="0.25">
      <c r="A13" s="48" t="s">
        <v>52</v>
      </c>
      <c r="B13" s="10">
        <f>+'24-02-021 Ind. Proy'!J79</f>
        <v>0</v>
      </c>
      <c r="C13" s="10">
        <f>+'24-02-021 Ind. Proy'!K79</f>
        <v>0</v>
      </c>
      <c r="D13" s="10">
        <f>+'24-02-021 Ind. Proy'!M79</f>
        <v>0</v>
      </c>
      <c r="E13" s="10">
        <f>+'24-02-021 Ind. Proy'!N79</f>
        <v>0</v>
      </c>
      <c r="F13" s="10">
        <f>+'24-02-021 Ind. Proy'!O79</f>
        <v>0</v>
      </c>
      <c r="G13" s="10">
        <f>+'24-02-021 Ind. Proy'!R79</f>
        <v>0</v>
      </c>
      <c r="H13" s="10">
        <f>+'24-02-021 Ind. Proy'!S79</f>
        <v>0</v>
      </c>
      <c r="I13" s="10">
        <f>+'24-02-021 Ind. Proy'!T79</f>
        <v>0</v>
      </c>
      <c r="J13" s="10">
        <f>+'24-02-021 Ind. Proy'!U79</f>
        <v>0</v>
      </c>
      <c r="K13" s="10">
        <f>+'24-02-021 Ind. Proy'!V79</f>
        <v>0</v>
      </c>
      <c r="L13" s="10">
        <f>+'24-02-021 Ind. Proy'!W79</f>
        <v>0</v>
      </c>
      <c r="M13" s="10">
        <f>+'24-02-021 Ind. Proy'!X79</f>
        <v>0</v>
      </c>
      <c r="N13" s="10">
        <f>+'24-02-021 Ind. Proy'!Y79</f>
        <v>0</v>
      </c>
      <c r="O13" s="10">
        <f>+'24-02-021 Ind. Proy'!Z79</f>
        <v>0</v>
      </c>
      <c r="P13" s="10">
        <f>+'24-02-021 Ind. Proy'!AA79</f>
        <v>0</v>
      </c>
      <c r="Q13" s="10">
        <f>+'24-02-021 Ind. Proy'!AB79</f>
        <v>0</v>
      </c>
      <c r="R13" s="10">
        <f>+'24-02-021 Ind. Proy'!AC79</f>
        <v>0</v>
      </c>
      <c r="S13" s="10">
        <f>+'24-02-021 Ind. Proy'!AD79</f>
        <v>0</v>
      </c>
      <c r="T13" s="10">
        <f>+'24-02-021 Ind. Proy'!AE79</f>
        <v>0</v>
      </c>
      <c r="U13" s="10">
        <f>+'24-02-021 Ind. Proy'!AF79</f>
        <v>0</v>
      </c>
      <c r="V13" s="10">
        <f>+'24-02-021 Ind. Proy'!AG79</f>
        <v>0</v>
      </c>
      <c r="W13" s="10">
        <f>+'24-02-021 Ind. Proy'!AH79</f>
        <v>0</v>
      </c>
      <c r="X13" s="49">
        <f>+'24-02-021 Ind. Proy'!AI79</f>
        <v>0</v>
      </c>
      <c r="Y13" s="49">
        <f>+'24-02-021 Ind. Proy'!AJ79</f>
        <v>0</v>
      </c>
    </row>
    <row r="14" spans="1:25" s="45" customFormat="1" ht="24.75" customHeight="1" x14ac:dyDescent="0.25">
      <c r="A14" s="48" t="s">
        <v>54</v>
      </c>
      <c r="B14" s="10">
        <f>+'24-02-021 Ind. Proy'!J91</f>
        <v>0</v>
      </c>
      <c r="C14" s="10">
        <f>+'24-02-021 Ind. Proy'!K91</f>
        <v>0</v>
      </c>
      <c r="D14" s="10">
        <f>+'24-02-021 Ind. Proy'!M91</f>
        <v>0</v>
      </c>
      <c r="E14" s="10">
        <f>+'24-02-021 Ind. Proy'!N91</f>
        <v>0</v>
      </c>
      <c r="F14" s="10">
        <f>+'24-02-021 Ind. Proy'!O91</f>
        <v>0</v>
      </c>
      <c r="G14" s="10">
        <f>+'24-02-021 Ind. Proy'!R91</f>
        <v>0</v>
      </c>
      <c r="H14" s="10">
        <f>+'24-02-021 Ind. Proy'!S91</f>
        <v>0</v>
      </c>
      <c r="I14" s="10">
        <f>+'24-02-021 Ind. Proy'!T91</f>
        <v>0</v>
      </c>
      <c r="J14" s="10">
        <f>+'24-02-021 Ind. Proy'!U91</f>
        <v>0</v>
      </c>
      <c r="K14" s="10">
        <f>+'24-02-021 Ind. Proy'!V91</f>
        <v>0</v>
      </c>
      <c r="L14" s="10">
        <f>+'24-02-021 Ind. Proy'!W91</f>
        <v>0</v>
      </c>
      <c r="M14" s="10">
        <f>+'24-02-021 Ind. Proy'!X91</f>
        <v>0</v>
      </c>
      <c r="N14" s="10">
        <f>+'24-02-021 Ind. Proy'!Y91</f>
        <v>0</v>
      </c>
      <c r="O14" s="10">
        <f>+'24-02-021 Ind. Proy'!Z91</f>
        <v>0</v>
      </c>
      <c r="P14" s="10">
        <f>+'24-02-021 Ind. Proy'!AA91</f>
        <v>0</v>
      </c>
      <c r="Q14" s="10">
        <f>+'24-02-021 Ind. Proy'!AB91</f>
        <v>0</v>
      </c>
      <c r="R14" s="10">
        <f>+'24-02-021 Ind. Proy'!AC91</f>
        <v>0</v>
      </c>
      <c r="S14" s="10">
        <f>+'24-02-021 Ind. Proy'!AD91</f>
        <v>0</v>
      </c>
      <c r="T14" s="10">
        <f>+'24-02-021 Ind. Proy'!AE91</f>
        <v>0</v>
      </c>
      <c r="U14" s="10">
        <f>+'24-02-021 Ind. Proy'!AF91</f>
        <v>0</v>
      </c>
      <c r="V14" s="10">
        <f>+'24-02-021 Ind. Proy'!AG91</f>
        <v>0</v>
      </c>
      <c r="W14" s="10">
        <f>+'24-02-021 Ind. Proy'!AH91</f>
        <v>0</v>
      </c>
      <c r="X14" s="49">
        <f>+'24-02-021 Ind. Proy'!AI91</f>
        <v>0</v>
      </c>
      <c r="Y14" s="49">
        <f>+'24-02-021 Ind. Proy'!AJ91</f>
        <v>0</v>
      </c>
    </row>
    <row r="15" spans="1:25" s="45" customFormat="1" ht="24.75" customHeight="1" x14ac:dyDescent="0.25">
      <c r="A15" s="48" t="s">
        <v>56</v>
      </c>
      <c r="B15" s="10">
        <f>+'24-02-021 Ind. Proy'!J103</f>
        <v>0</v>
      </c>
      <c r="C15" s="10">
        <f>+'24-02-021 Ind. Proy'!K103</f>
        <v>0</v>
      </c>
      <c r="D15" s="10">
        <f>+'24-02-021 Ind. Proy'!M103</f>
        <v>0</v>
      </c>
      <c r="E15" s="10">
        <f>+'24-02-021 Ind. Proy'!N103</f>
        <v>0</v>
      </c>
      <c r="F15" s="10">
        <f>+'24-02-021 Ind. Proy'!O103</f>
        <v>0</v>
      </c>
      <c r="G15" s="10">
        <f>+'24-02-021 Ind. Proy'!R103</f>
        <v>0</v>
      </c>
      <c r="H15" s="10">
        <f>+'24-02-021 Ind. Proy'!S103</f>
        <v>0</v>
      </c>
      <c r="I15" s="10">
        <f>+'24-02-021 Ind. Proy'!T103</f>
        <v>0</v>
      </c>
      <c r="J15" s="10">
        <f>+'24-02-021 Ind. Proy'!U103</f>
        <v>0</v>
      </c>
      <c r="K15" s="10">
        <f>+'24-02-021 Ind. Proy'!V103</f>
        <v>0</v>
      </c>
      <c r="L15" s="10">
        <f>+'24-02-021 Ind. Proy'!W103</f>
        <v>0</v>
      </c>
      <c r="M15" s="10">
        <f>+'24-02-021 Ind. Proy'!X103</f>
        <v>0</v>
      </c>
      <c r="N15" s="10">
        <f>+'24-02-021 Ind. Proy'!Y103</f>
        <v>0</v>
      </c>
      <c r="O15" s="10">
        <f>+'24-02-021 Ind. Proy'!Z103</f>
        <v>0</v>
      </c>
      <c r="P15" s="10">
        <f>+'24-02-021 Ind. Proy'!AA103</f>
        <v>0</v>
      </c>
      <c r="Q15" s="10">
        <f>+'24-02-021 Ind. Proy'!AB103</f>
        <v>0</v>
      </c>
      <c r="R15" s="10">
        <f>+'24-02-021 Ind. Proy'!AC103</f>
        <v>0</v>
      </c>
      <c r="S15" s="10">
        <f>+'24-02-021 Ind. Proy'!AD103</f>
        <v>0</v>
      </c>
      <c r="T15" s="10">
        <f>+'24-02-021 Ind. Proy'!AE103</f>
        <v>0</v>
      </c>
      <c r="U15" s="10">
        <f>+'24-02-021 Ind. Proy'!AF103</f>
        <v>0</v>
      </c>
      <c r="V15" s="10">
        <f>+'24-02-021 Ind. Proy'!AG103</f>
        <v>0</v>
      </c>
      <c r="W15" s="10">
        <f>+'24-02-021 Ind. Proy'!AH103</f>
        <v>0</v>
      </c>
      <c r="X15" s="49">
        <f>+'24-02-021 Ind. Proy'!AI103</f>
        <v>0</v>
      </c>
      <c r="Y15" s="49">
        <f>+'24-02-021 Ind. Proy'!AJ103</f>
        <v>0</v>
      </c>
    </row>
    <row r="16" spans="1:25" s="45" customFormat="1" ht="24.75" customHeight="1" x14ac:dyDescent="0.25">
      <c r="A16" s="48" t="s">
        <v>58</v>
      </c>
      <c r="B16" s="10">
        <f>+'24-02-021 Ind. Proy'!J115</f>
        <v>0</v>
      </c>
      <c r="C16" s="10">
        <f>+'24-02-021 Ind. Proy'!K115</f>
        <v>0</v>
      </c>
      <c r="D16" s="10">
        <f>+'24-02-021 Ind. Proy'!M115</f>
        <v>0</v>
      </c>
      <c r="E16" s="10">
        <f>+'24-02-021 Ind. Proy'!N115</f>
        <v>0</v>
      </c>
      <c r="F16" s="10">
        <f>+'24-02-021 Ind. Proy'!O115</f>
        <v>0</v>
      </c>
      <c r="G16" s="10">
        <f>+'24-02-021 Ind. Proy'!R115</f>
        <v>0</v>
      </c>
      <c r="H16" s="10">
        <f>+'24-02-021 Ind. Proy'!S115</f>
        <v>0</v>
      </c>
      <c r="I16" s="10">
        <f>+'24-02-021 Ind. Proy'!T115</f>
        <v>0</v>
      </c>
      <c r="J16" s="10">
        <f>+'24-02-021 Ind. Proy'!U115</f>
        <v>0</v>
      </c>
      <c r="K16" s="10">
        <f>+'24-02-021 Ind. Proy'!V115</f>
        <v>0</v>
      </c>
      <c r="L16" s="10">
        <f>+'24-02-021 Ind. Proy'!W115</f>
        <v>0</v>
      </c>
      <c r="M16" s="10">
        <f>+'24-02-021 Ind. Proy'!X115</f>
        <v>0</v>
      </c>
      <c r="N16" s="10">
        <f>+'24-02-021 Ind. Proy'!Y115</f>
        <v>0</v>
      </c>
      <c r="O16" s="10">
        <f>+'24-02-021 Ind. Proy'!Z115</f>
        <v>0</v>
      </c>
      <c r="P16" s="10">
        <f>+'24-02-021 Ind. Proy'!AA115</f>
        <v>0</v>
      </c>
      <c r="Q16" s="10">
        <f>+'24-02-021 Ind. Proy'!AB115</f>
        <v>0</v>
      </c>
      <c r="R16" s="10">
        <f>+'24-02-021 Ind. Proy'!AC115</f>
        <v>0</v>
      </c>
      <c r="S16" s="10">
        <f>+'24-02-021 Ind. Proy'!AD115</f>
        <v>0</v>
      </c>
      <c r="T16" s="10">
        <f>+'24-02-021 Ind. Proy'!AE115</f>
        <v>0</v>
      </c>
      <c r="U16" s="10">
        <f>+'24-02-021 Ind. Proy'!AF115</f>
        <v>0</v>
      </c>
      <c r="V16" s="10">
        <f>+'24-02-021 Ind. Proy'!AG115</f>
        <v>0</v>
      </c>
      <c r="W16" s="10">
        <f>+'24-02-021 Ind. Proy'!AH115</f>
        <v>0</v>
      </c>
      <c r="X16" s="49">
        <f>+'24-02-021 Ind. Proy'!AI115</f>
        <v>0</v>
      </c>
      <c r="Y16" s="49">
        <f>+'24-02-021 Ind. Proy'!AJ115</f>
        <v>0</v>
      </c>
    </row>
    <row r="17" spans="1:25" s="45" customFormat="1" ht="24.75" customHeight="1" x14ac:dyDescent="0.25">
      <c r="A17" s="48" t="s">
        <v>60</v>
      </c>
      <c r="B17" s="10">
        <f>+'24-02-021 Ind. Proy'!J127</f>
        <v>0</v>
      </c>
      <c r="C17" s="10">
        <f>+'24-02-021 Ind. Proy'!K127</f>
        <v>0</v>
      </c>
      <c r="D17" s="10">
        <f>+'24-02-021 Ind. Proy'!M127</f>
        <v>0</v>
      </c>
      <c r="E17" s="10">
        <f>+'24-02-021 Ind. Proy'!N127</f>
        <v>0</v>
      </c>
      <c r="F17" s="10">
        <f>+'24-02-021 Ind. Proy'!O127</f>
        <v>0</v>
      </c>
      <c r="G17" s="10">
        <f>+'24-02-021 Ind. Proy'!R127</f>
        <v>0</v>
      </c>
      <c r="H17" s="10">
        <f>+'24-02-021 Ind. Proy'!S127</f>
        <v>0</v>
      </c>
      <c r="I17" s="10">
        <f>+'24-02-021 Ind. Proy'!T127</f>
        <v>0</v>
      </c>
      <c r="J17" s="10">
        <f>+'24-02-021 Ind. Proy'!U127</f>
        <v>0</v>
      </c>
      <c r="K17" s="10">
        <f>+'24-02-021 Ind. Proy'!V127</f>
        <v>0</v>
      </c>
      <c r="L17" s="10">
        <f>+'24-02-021 Ind. Proy'!W127</f>
        <v>0</v>
      </c>
      <c r="M17" s="10">
        <f>+'24-02-021 Ind. Proy'!X127</f>
        <v>0</v>
      </c>
      <c r="N17" s="10">
        <f>+'24-02-021 Ind. Proy'!Y127</f>
        <v>0</v>
      </c>
      <c r="O17" s="10">
        <f>+'24-02-021 Ind. Proy'!Z127</f>
        <v>0</v>
      </c>
      <c r="P17" s="10">
        <f>+'24-02-021 Ind. Proy'!AA127</f>
        <v>0</v>
      </c>
      <c r="Q17" s="10">
        <f>+'24-02-021 Ind. Proy'!AB127</f>
        <v>0</v>
      </c>
      <c r="R17" s="10">
        <f>+'24-02-021 Ind. Proy'!AC127</f>
        <v>0</v>
      </c>
      <c r="S17" s="10">
        <f>+'24-02-021 Ind. Proy'!AD127</f>
        <v>0</v>
      </c>
      <c r="T17" s="10">
        <f>+'24-02-021 Ind. Proy'!AE127</f>
        <v>0</v>
      </c>
      <c r="U17" s="10">
        <f>+'24-02-021 Ind. Proy'!AF127</f>
        <v>0</v>
      </c>
      <c r="V17" s="10">
        <f>+'24-02-021 Ind. Proy'!AG127</f>
        <v>0</v>
      </c>
      <c r="W17" s="10">
        <f>+'24-02-021 Ind. Proy'!AH127</f>
        <v>0</v>
      </c>
      <c r="X17" s="49">
        <f>+'24-02-021 Ind. Proy'!AI116</f>
        <v>0</v>
      </c>
      <c r="Y17" s="49">
        <f>+'24-02-021 Ind. Proy'!AJ116</f>
        <v>0</v>
      </c>
    </row>
    <row r="18" spans="1:25" s="45" customFormat="1" ht="24.75" customHeight="1" x14ac:dyDescent="0.25">
      <c r="A18" s="48" t="s">
        <v>62</v>
      </c>
      <c r="B18" s="10">
        <f>+'24-02-021 Ind. Proy'!J139</f>
        <v>0</v>
      </c>
      <c r="C18" s="10">
        <f>+'24-02-021 Ind. Proy'!K139</f>
        <v>0</v>
      </c>
      <c r="D18" s="10">
        <f>+'24-02-021 Ind. Proy'!M139</f>
        <v>0</v>
      </c>
      <c r="E18" s="10">
        <f>+'24-02-021 Ind. Proy'!N139</f>
        <v>0</v>
      </c>
      <c r="F18" s="10">
        <f>+'24-02-021 Ind. Proy'!O139</f>
        <v>0</v>
      </c>
      <c r="G18" s="10">
        <f>+'24-02-021 Ind. Proy'!R139</f>
        <v>0</v>
      </c>
      <c r="H18" s="10">
        <f>+'24-02-021 Ind. Proy'!S139</f>
        <v>0</v>
      </c>
      <c r="I18" s="10">
        <f>+'24-02-021 Ind. Proy'!T139</f>
        <v>0</v>
      </c>
      <c r="J18" s="10">
        <f>+'24-02-021 Ind. Proy'!U139</f>
        <v>0</v>
      </c>
      <c r="K18" s="10">
        <f>+'24-02-021 Ind. Proy'!V139</f>
        <v>0</v>
      </c>
      <c r="L18" s="10">
        <f>+'24-02-021 Ind. Proy'!W139</f>
        <v>0</v>
      </c>
      <c r="M18" s="10">
        <f>+'24-02-021 Ind. Proy'!X139</f>
        <v>0</v>
      </c>
      <c r="N18" s="10">
        <f>+'24-02-021 Ind. Proy'!Y139</f>
        <v>0</v>
      </c>
      <c r="O18" s="10">
        <f>+'24-02-021 Ind. Proy'!Z139</f>
        <v>0</v>
      </c>
      <c r="P18" s="10">
        <f>+'24-02-021 Ind. Proy'!AA139</f>
        <v>0</v>
      </c>
      <c r="Q18" s="10">
        <f>+'24-02-021 Ind. Proy'!AB139</f>
        <v>0</v>
      </c>
      <c r="R18" s="10">
        <f>+'24-02-021 Ind. Proy'!AC139</f>
        <v>0</v>
      </c>
      <c r="S18" s="10">
        <f>+'24-02-021 Ind. Proy'!AD139</f>
        <v>0</v>
      </c>
      <c r="T18" s="10">
        <f>+'24-02-021 Ind. Proy'!AE139</f>
        <v>0</v>
      </c>
      <c r="U18" s="10">
        <f>+'24-02-021 Ind. Proy'!AF139</f>
        <v>0</v>
      </c>
      <c r="V18" s="10">
        <f>+'24-02-021 Ind. Proy'!AG139</f>
        <v>0</v>
      </c>
      <c r="W18" s="10">
        <f>+'24-02-021 Ind. Proy'!AH139</f>
        <v>0</v>
      </c>
      <c r="X18" s="49">
        <f>+'24-02-021 Ind. Proy'!AI117</f>
        <v>0</v>
      </c>
      <c r="Y18" s="49">
        <f>+'24-02-021 Ind. Proy'!AJ139</f>
        <v>0</v>
      </c>
    </row>
    <row r="19" spans="1:25" s="45" customFormat="1" ht="24.75" customHeight="1" x14ac:dyDescent="0.25">
      <c r="A19" s="48" t="s">
        <v>64</v>
      </c>
      <c r="B19" s="10">
        <f>+'24-02-021 Ind. Proy'!J151</f>
        <v>0</v>
      </c>
      <c r="C19" s="10">
        <f>+'24-02-021 Ind. Proy'!K151</f>
        <v>0</v>
      </c>
      <c r="D19" s="10">
        <f>+'24-02-021 Ind. Proy'!M151</f>
        <v>0</v>
      </c>
      <c r="E19" s="10">
        <f>+'24-02-021 Ind. Proy'!N151</f>
        <v>0</v>
      </c>
      <c r="F19" s="10">
        <f>+'24-02-021 Ind. Proy'!O151</f>
        <v>0</v>
      </c>
      <c r="G19" s="10">
        <f>+'24-02-021 Ind. Proy'!R151</f>
        <v>0</v>
      </c>
      <c r="H19" s="10">
        <f>+'24-02-021 Ind. Proy'!S151</f>
        <v>0</v>
      </c>
      <c r="I19" s="10">
        <f>+'24-02-021 Ind. Proy'!T151</f>
        <v>0</v>
      </c>
      <c r="J19" s="10">
        <f>+'24-02-021 Ind. Proy'!U151</f>
        <v>0</v>
      </c>
      <c r="K19" s="10">
        <f>+'24-02-021 Ind. Proy'!V151</f>
        <v>0</v>
      </c>
      <c r="L19" s="10">
        <f>+'24-02-021 Ind. Proy'!W151</f>
        <v>0</v>
      </c>
      <c r="M19" s="10">
        <f>+'24-02-021 Ind. Proy'!X151</f>
        <v>0</v>
      </c>
      <c r="N19" s="10">
        <f>+'24-02-021 Ind. Proy'!Y151</f>
        <v>0</v>
      </c>
      <c r="O19" s="10">
        <f>+'24-02-021 Ind. Proy'!Z151</f>
        <v>0</v>
      </c>
      <c r="P19" s="10">
        <f>+'24-02-021 Ind. Proy'!AA151</f>
        <v>0</v>
      </c>
      <c r="Q19" s="10">
        <f>+'24-02-021 Ind. Proy'!AB151</f>
        <v>0</v>
      </c>
      <c r="R19" s="10">
        <f>+'24-02-021 Ind. Proy'!AC151</f>
        <v>0</v>
      </c>
      <c r="S19" s="10">
        <f>+'24-02-021 Ind. Proy'!AD151</f>
        <v>0</v>
      </c>
      <c r="T19" s="10">
        <f>+'24-02-021 Ind. Proy'!AE151</f>
        <v>0</v>
      </c>
      <c r="U19" s="10">
        <f>+'24-02-021 Ind. Proy'!AF151</f>
        <v>0</v>
      </c>
      <c r="V19" s="10">
        <f>+'24-02-021 Ind. Proy'!AG151</f>
        <v>0</v>
      </c>
      <c r="W19" s="10">
        <f>+'24-02-021 Ind. Proy'!AH151</f>
        <v>0</v>
      </c>
      <c r="X19" s="49">
        <f>+'24-02-021 Ind. Proy'!AI151</f>
        <v>0</v>
      </c>
      <c r="Y19" s="49">
        <f>+'24-02-021 Ind. Proy'!AJ151</f>
        <v>0</v>
      </c>
    </row>
    <row r="20" spans="1:25" s="45" customFormat="1" ht="24.75" customHeight="1" x14ac:dyDescent="0.25">
      <c r="A20" s="50" t="s">
        <v>66</v>
      </c>
      <c r="B20" s="10">
        <f>+'24-02-021 Ind. Proy'!J163</f>
        <v>0</v>
      </c>
      <c r="C20" s="10">
        <f>+'24-02-021 Ind. Proy'!K163</f>
        <v>0</v>
      </c>
      <c r="D20" s="10">
        <f>+'24-02-021 Ind. Proy'!M163</f>
        <v>0</v>
      </c>
      <c r="E20" s="10">
        <f>+'24-02-021 Ind. Proy'!N163</f>
        <v>0</v>
      </c>
      <c r="F20" s="10">
        <f>+'24-02-021 Ind. Proy'!O163</f>
        <v>0</v>
      </c>
      <c r="G20" s="10">
        <f>+'24-02-021 Ind. Proy'!R163</f>
        <v>0</v>
      </c>
      <c r="H20" s="10">
        <f>+'24-02-021 Ind. Proy'!S163</f>
        <v>0</v>
      </c>
      <c r="I20" s="10">
        <f>+'24-02-021 Ind. Proy'!T163</f>
        <v>0</v>
      </c>
      <c r="J20" s="10">
        <f>+'24-02-021 Ind. Proy'!U163</f>
        <v>0</v>
      </c>
      <c r="K20" s="10">
        <f>+'24-02-021 Ind. Proy'!V163</f>
        <v>0</v>
      </c>
      <c r="L20" s="10">
        <f>+'24-02-021 Ind. Proy'!W163</f>
        <v>0</v>
      </c>
      <c r="M20" s="10">
        <f>+'24-02-021 Ind. Proy'!X163</f>
        <v>0</v>
      </c>
      <c r="N20" s="10">
        <f>+'24-02-021 Ind. Proy'!Y163</f>
        <v>0</v>
      </c>
      <c r="O20" s="10">
        <f>+'24-02-021 Ind. Proy'!Z163</f>
        <v>0</v>
      </c>
      <c r="P20" s="10">
        <f>+'24-02-021 Ind. Proy'!AA163</f>
        <v>0</v>
      </c>
      <c r="Q20" s="10">
        <f>+'24-02-021 Ind. Proy'!AB163</f>
        <v>0</v>
      </c>
      <c r="R20" s="10">
        <f>+'24-02-021 Ind. Proy'!AC163</f>
        <v>0</v>
      </c>
      <c r="S20" s="10">
        <f>+'24-02-021 Ind. Proy'!AD163</f>
        <v>0</v>
      </c>
      <c r="T20" s="10">
        <f>+'24-02-021 Ind. Proy'!AE163</f>
        <v>0</v>
      </c>
      <c r="U20" s="10">
        <f>+'24-02-021 Ind. Proy'!AF163</f>
        <v>0</v>
      </c>
      <c r="V20" s="10">
        <f>+'24-02-021 Ind. Proy'!AG163</f>
        <v>0</v>
      </c>
      <c r="W20" s="10">
        <f>+'24-02-021 Ind. Proy'!AH163</f>
        <v>0</v>
      </c>
      <c r="X20" s="49">
        <f>+'24-02-021 Ind. Proy'!AI163</f>
        <v>0</v>
      </c>
      <c r="Y20" s="49">
        <f>+'24-02-021 Ind. Proy'!AJ163</f>
        <v>0</v>
      </c>
    </row>
    <row r="21" spans="1:25" s="45" customFormat="1" ht="24.75" customHeight="1" x14ac:dyDescent="0.25">
      <c r="A21" s="50" t="s">
        <v>68</v>
      </c>
      <c r="B21" s="10">
        <f>+'24-02-021 Ind. Proy'!J175</f>
        <v>0</v>
      </c>
      <c r="C21" s="10">
        <f>+'24-02-021 Ind. Proy'!K175</f>
        <v>0</v>
      </c>
      <c r="D21" s="10">
        <f>+'24-02-021 Ind. Proy'!M175</f>
        <v>0</v>
      </c>
      <c r="E21" s="10">
        <f>+'24-02-021 Ind. Proy'!N175</f>
        <v>0</v>
      </c>
      <c r="F21" s="10">
        <f>+'24-02-021 Ind. Proy'!O175</f>
        <v>0</v>
      </c>
      <c r="G21" s="10">
        <f>+'24-02-021 Ind. Proy'!R175</f>
        <v>0</v>
      </c>
      <c r="H21" s="10">
        <f>+'24-02-021 Ind. Proy'!S175</f>
        <v>0</v>
      </c>
      <c r="I21" s="10">
        <f>+'24-02-021 Ind. Proy'!T175</f>
        <v>0</v>
      </c>
      <c r="J21" s="10">
        <f>+'24-02-021 Ind. Proy'!U175</f>
        <v>0</v>
      </c>
      <c r="K21" s="10">
        <f>+'24-02-021 Ind. Proy'!V175</f>
        <v>0</v>
      </c>
      <c r="L21" s="10">
        <f>+'24-02-021 Ind. Proy'!W175</f>
        <v>0</v>
      </c>
      <c r="M21" s="10">
        <f>+'24-02-021 Ind. Proy'!X175</f>
        <v>0</v>
      </c>
      <c r="N21" s="10">
        <f>+'24-02-021 Ind. Proy'!Y175</f>
        <v>0</v>
      </c>
      <c r="O21" s="10">
        <f>+'24-02-021 Ind. Proy'!Z175</f>
        <v>0</v>
      </c>
      <c r="P21" s="10">
        <f>+'24-02-021 Ind. Proy'!AA175</f>
        <v>0</v>
      </c>
      <c r="Q21" s="10">
        <f>+'24-02-021 Ind. Proy'!AB175</f>
        <v>0</v>
      </c>
      <c r="R21" s="10">
        <f>+'24-02-021 Ind. Proy'!AC175</f>
        <v>0</v>
      </c>
      <c r="S21" s="10">
        <f>+'24-02-021 Ind. Proy'!AD175</f>
        <v>0</v>
      </c>
      <c r="T21" s="10">
        <f>+'24-02-021 Ind. Proy'!AE175</f>
        <v>0</v>
      </c>
      <c r="U21" s="10">
        <f>+'24-02-021 Ind. Proy'!AF175</f>
        <v>0</v>
      </c>
      <c r="V21" s="10">
        <f>+'24-02-021 Ind. Proy'!AG175</f>
        <v>0</v>
      </c>
      <c r="W21" s="10">
        <f>+'24-02-021 Ind. Proy'!AH175</f>
        <v>0</v>
      </c>
      <c r="X21" s="49">
        <f>+'24-02-021 Ind. Proy'!AI175</f>
        <v>0</v>
      </c>
      <c r="Y21" s="49">
        <f>+'24-02-021 Ind. Proy'!AJ175</f>
        <v>0</v>
      </c>
    </row>
    <row r="22" spans="1:25" s="45" customFormat="1" ht="24.75" customHeight="1" x14ac:dyDescent="0.25">
      <c r="A22" s="50" t="s">
        <v>70</v>
      </c>
      <c r="B22" s="10">
        <f>+'24-02-021 Ind. Proy'!J187</f>
        <v>0</v>
      </c>
      <c r="C22" s="10">
        <f>+'24-02-021 Ind. Proy'!K187</f>
        <v>0</v>
      </c>
      <c r="D22" s="10">
        <f>+'24-02-021 Ind. Proy'!M187</f>
        <v>0</v>
      </c>
      <c r="E22" s="10">
        <f>+'24-02-021 Ind. Proy'!N187</f>
        <v>0</v>
      </c>
      <c r="F22" s="10">
        <f>+'24-02-021 Ind. Proy'!O187</f>
        <v>0</v>
      </c>
      <c r="G22" s="10">
        <f>+'24-02-021 Ind. Proy'!R187</f>
        <v>0</v>
      </c>
      <c r="H22" s="10">
        <f>+'24-02-021 Ind. Proy'!S187</f>
        <v>0</v>
      </c>
      <c r="I22" s="10">
        <f>+'24-02-021 Ind. Proy'!T187</f>
        <v>0</v>
      </c>
      <c r="J22" s="10">
        <f>+'24-02-021 Ind. Proy'!U187</f>
        <v>0</v>
      </c>
      <c r="K22" s="10">
        <f>+'24-02-021 Ind. Proy'!V187</f>
        <v>0</v>
      </c>
      <c r="L22" s="10">
        <f>+'24-02-021 Ind. Proy'!W187</f>
        <v>0</v>
      </c>
      <c r="M22" s="10">
        <f>+'24-02-021 Ind. Proy'!X187</f>
        <v>0</v>
      </c>
      <c r="N22" s="10">
        <f>+'24-02-021 Ind. Proy'!Y187</f>
        <v>0</v>
      </c>
      <c r="O22" s="10">
        <f>+'24-02-021 Ind. Proy'!Z187</f>
        <v>0</v>
      </c>
      <c r="P22" s="10">
        <f>+'24-02-021 Ind. Proy'!AA187</f>
        <v>0</v>
      </c>
      <c r="Q22" s="10">
        <f>+'24-02-021 Ind. Proy'!AB187</f>
        <v>0</v>
      </c>
      <c r="R22" s="10">
        <f>+'24-02-021 Ind. Proy'!AC187</f>
        <v>0</v>
      </c>
      <c r="S22" s="10">
        <f>+'24-02-021 Ind. Proy'!AD187</f>
        <v>0</v>
      </c>
      <c r="T22" s="10">
        <f>+'24-02-021 Ind. Proy'!AE187</f>
        <v>0</v>
      </c>
      <c r="U22" s="10">
        <f>+'24-02-021 Ind. Proy'!AF187</f>
        <v>0</v>
      </c>
      <c r="V22" s="10">
        <f>+'24-02-021 Ind. Proy'!AG187</f>
        <v>0</v>
      </c>
      <c r="W22" s="10">
        <f>+'24-02-021 Ind. Proy'!AH187</f>
        <v>0</v>
      </c>
      <c r="X22" s="49">
        <f>+'24-02-021 Ind. Proy'!AI187</f>
        <v>0</v>
      </c>
      <c r="Y22" s="49">
        <f>+'24-02-021 Ind. Proy'!AJ187</f>
        <v>0</v>
      </c>
    </row>
    <row r="23" spans="1:25" s="45" customFormat="1" ht="24.75" customHeight="1" x14ac:dyDescent="0.25">
      <c r="A23" s="51" t="s">
        <v>72</v>
      </c>
      <c r="B23" s="10">
        <f>+'24-02-021 Ind. Proy'!J190</f>
        <v>71434783000</v>
      </c>
      <c r="C23" s="10">
        <f>+'24-02-021 Ind. Proy'!K190</f>
        <v>71434783000</v>
      </c>
      <c r="D23" s="10">
        <f>+'24-02-021 Ind. Proy'!M190</f>
        <v>0</v>
      </c>
      <c r="E23" s="10">
        <f>+'24-02-021 Ind. Proy'!N190</f>
        <v>0</v>
      </c>
      <c r="F23" s="10">
        <f>+'24-02-021 Ind. Proy'!O190</f>
        <v>0</v>
      </c>
      <c r="G23" s="10">
        <f>+'24-02-021 Ind. Proy'!R190</f>
        <v>0</v>
      </c>
      <c r="H23" s="10">
        <f>+'24-02-021 Ind. Proy'!S190</f>
        <v>7143478300</v>
      </c>
      <c r="I23" s="10">
        <f>+'24-02-021 Ind. Proy'!T190</f>
        <v>0</v>
      </c>
      <c r="J23" s="10">
        <f>+'24-02-021 Ind. Proy'!U190</f>
        <v>7143478300</v>
      </c>
      <c r="K23" s="10">
        <f>+'24-02-021 Ind. Proy'!V190</f>
        <v>57147826400</v>
      </c>
      <c r="L23" s="10">
        <f>+'24-02-021 Ind. Proy'!W190</f>
        <v>0</v>
      </c>
      <c r="M23" s="10">
        <f>+'24-02-021 Ind. Proy'!X190</f>
        <v>0</v>
      </c>
      <c r="N23" s="10">
        <f>+'24-02-021 Ind. Proy'!Y190</f>
        <v>57147826400</v>
      </c>
      <c r="O23" s="10">
        <f>+'24-02-021 Ind. Proy'!Z190</f>
        <v>0</v>
      </c>
      <c r="P23" s="10">
        <f>+'24-02-021 Ind. Proy'!AA190</f>
        <v>0</v>
      </c>
      <c r="Q23" s="10">
        <f>+'24-02-021 Ind. Proy'!AB190</f>
        <v>0</v>
      </c>
      <c r="R23" s="10">
        <f>+'24-02-021 Ind. Proy'!AC190</f>
        <v>0</v>
      </c>
      <c r="S23" s="10">
        <f>+'24-02-021 Ind. Proy'!AD190</f>
        <v>0</v>
      </c>
      <c r="T23" s="10">
        <f>+'24-02-021 Ind. Proy'!AE190</f>
        <v>0</v>
      </c>
      <c r="U23" s="10">
        <f>+'24-02-021 Ind. Proy'!AF190</f>
        <v>0</v>
      </c>
      <c r="V23" s="10">
        <f>+'24-02-021 Ind. Proy'!AG190</f>
        <v>0</v>
      </c>
      <c r="W23" s="10">
        <f>+'24-02-021 Ind. Proy'!AH190</f>
        <v>64291304700</v>
      </c>
      <c r="X23" s="49">
        <f>+'24-02-021 Ind. Proy'!AI190</f>
        <v>0.9</v>
      </c>
      <c r="Y23" s="49">
        <f>+'24-02-021 Ind. Proy'!AJ190</f>
        <v>1</v>
      </c>
    </row>
    <row r="24" spans="1:25" ht="25.5" x14ac:dyDescent="0.25">
      <c r="A24" s="173" t="str">
        <f>"TOTAL ASIG."&amp;" "&amp;$A$5</f>
        <v>TOTAL ASIG. 24-02-021 "Programa Subsidio Empleo a la Mujer"</v>
      </c>
      <c r="B24" s="174">
        <f t="shared" ref="B24:W24" si="0">SUM(B8:B23)</f>
        <v>71434783000</v>
      </c>
      <c r="C24" s="174">
        <f t="shared" si="0"/>
        <v>71434783000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7143478300</v>
      </c>
      <c r="I24" s="174">
        <f t="shared" si="0"/>
        <v>0</v>
      </c>
      <c r="J24" s="174">
        <f t="shared" si="0"/>
        <v>7143478300</v>
      </c>
      <c r="K24" s="174">
        <f t="shared" si="0"/>
        <v>57147826400</v>
      </c>
      <c r="L24" s="174">
        <f t="shared" si="0"/>
        <v>0</v>
      </c>
      <c r="M24" s="174">
        <f t="shared" si="0"/>
        <v>0</v>
      </c>
      <c r="N24" s="174">
        <f t="shared" si="0"/>
        <v>57147826400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64291304700</v>
      </c>
      <c r="X24" s="175">
        <f>+'24-02-021 Ind. Proy'!AI191</f>
        <v>0.9</v>
      </c>
      <c r="Y24" s="175">
        <f>'24-02-021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11"/>
  <sheetViews>
    <sheetView zoomScaleNormal="100" workbookViewId="0">
      <pane xSplit="5" ySplit="7" topLeftCell="F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W189" sqref="W189:X189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19" width="12" style="13" hidden="1" customWidth="1" outlineLevel="1"/>
    <col min="20" max="20" width="13.85546875" style="13" hidden="1" customWidth="1" outlineLevel="1"/>
    <col min="21" max="21" width="12" style="13" customWidth="1" collapsed="1"/>
    <col min="22" max="22" width="8.140625" style="13" customWidth="1" outlineLevel="1"/>
    <col min="23" max="23" width="12.42578125" style="13" customWidth="1" outlineLevel="1"/>
    <col min="24" max="24" width="12.1406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127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IF(ISERROR(AH9/$AH$194),"-",AH9/$AH$194)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IF(ISERROR(AH19/$AH$194),0,AH19/$AH$194)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IF(ISERROR(AH21/$AH$194),"-",AH21/$AH$194)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IF(ISERROR(AH31/$AH$194),0,AH31/$AH$194)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IF(ISERROR(AH33/$AH$194),"-",AH33/$AH$194)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IF(ISERROR(AH43/$AH$194),0,AH43/$AH$194)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IF(ISERROR(AH45/$AH$194),"-",AH45/$AH$194)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IF(ISERROR(AH55/$AH$194),0,AH55/$AH$194)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IF(ISERROR(AH57/$AH$194),"-",AH57/$AH$194)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IF(ISERROR(AH67/$AH$194),0,AH67/$AH$194)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IF(ISERROR(AH69/$AH$194),"-",AH69/$AH$194)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IF(ISERROR(AH79/$AH$194),0,AH79/$AH$194)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IF(ISERROR(AH81/$AH$194),"-",AH81/$AH$194)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IF(ISERROR(AH91/$AH$194),0,AH91/$AH$194)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IF(ISERROR(AH93/$AH$194),"-",AH93/$AH$194)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IF(ISERROR(AH103/$AH$194),0,AH103/$AH$194)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IF(ISERROR(AH105/$AH$194),"-",AH105/$AH$194)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IF(ISERROR(AH115/$AH$194),0,AH115/$AH$194)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IF(ISERROR(AH117/$AH$194),"-",AH117/$AH$194)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IF(ISERROR(AH127/$AH$194),0,AH127/$AH$194)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IF(ISERROR(AH129/$AH$194),"-",AH129/$AH$194)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IF(ISERROR(AH139/$AH$194),0,AH139/$AH$194)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IF(ISERROR(AH141/$AH$194),"-",AH141/$AH$194)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IF(ISERROR(AH151/$AH$194),0,AH151/$AH$194)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IF(ISERROR(AH153/$AH$194),"-",AH153/$AH$194)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IF(ISERROR(AH163/$AH$194),0,AH163/$AH$194)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IF(ISERROR(AH165/$AH$194),"-",AH165/$AH$194)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IF(ISERROR(AH175/$AH$194),0,AH175/$AH$194)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IF(ISERROR(AH177/$AH$194),"-",AH177/$AH$194)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IF(ISERROR(AH187/$AH$194),0,AH187/$AH$194)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44289597000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29.25" customHeight="1" outlineLevel="1" x14ac:dyDescent="0.25">
      <c r="A189" s="26">
        <v>1</v>
      </c>
      <c r="B189" s="26"/>
      <c r="C189" s="103" t="s">
        <v>185</v>
      </c>
      <c r="D189" s="55">
        <v>43579</v>
      </c>
      <c r="E189" s="65" t="s">
        <v>128</v>
      </c>
      <c r="F189" s="83" t="s">
        <v>129</v>
      </c>
      <c r="G189" s="63" t="s">
        <v>130</v>
      </c>
      <c r="H189" s="68"/>
      <c r="I189" s="2">
        <v>42735</v>
      </c>
      <c r="J189" s="270"/>
      <c r="K189" s="58">
        <v>43211493000</v>
      </c>
      <c r="L189" s="1" t="s">
        <v>159</v>
      </c>
      <c r="M189" s="57"/>
      <c r="N189" s="64"/>
      <c r="O189" s="57"/>
      <c r="P189" s="53"/>
      <c r="Q189" s="53"/>
      <c r="R189" s="31"/>
      <c r="S189" s="31"/>
      <c r="T189" s="58"/>
      <c r="U189" s="32">
        <f>SUM(R189:T189)</f>
        <v>0</v>
      </c>
      <c r="V189" s="31"/>
      <c r="W189" s="84">
        <v>17284597200</v>
      </c>
      <c r="X189" s="286">
        <v>12963447900</v>
      </c>
      <c r="Y189" s="32">
        <f>SUM(V189:X189)</f>
        <v>30248045100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30248045100</v>
      </c>
      <c r="AI189" s="33">
        <f>IF(ISERROR(AH189/J188),0,AH189/J188)</f>
        <v>0.68296049521516311</v>
      </c>
      <c r="AJ189" s="34">
        <f>IF(ISERROR(AH189/$AH$194),"-",AH189/$AH$194)</f>
        <v>0.99383720679560794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ht="29.25" customHeight="1" outlineLevel="1" x14ac:dyDescent="0.25">
      <c r="A190" s="26">
        <v>2</v>
      </c>
      <c r="B190" s="26"/>
      <c r="C190" s="61"/>
      <c r="D190" s="62"/>
      <c r="E190" s="67"/>
      <c r="F190" s="63"/>
      <c r="G190" s="63"/>
      <c r="H190" s="11"/>
      <c r="I190" s="6"/>
      <c r="J190" s="270"/>
      <c r="K190" s="59">
        <f>259996323+33955544-47776942-7798933+46673662</f>
        <v>285049654</v>
      </c>
      <c r="L190" s="1" t="s">
        <v>147</v>
      </c>
      <c r="M190" s="57"/>
      <c r="N190" s="64"/>
      <c r="O190" s="57"/>
      <c r="P190" s="53"/>
      <c r="Q190" s="53"/>
      <c r="R190" s="31"/>
      <c r="S190" s="31">
        <v>43395932</v>
      </c>
      <c r="T190" s="31">
        <v>27517842</v>
      </c>
      <c r="U190" s="32">
        <f>SUM(R190:T190)</f>
        <v>70913774</v>
      </c>
      <c r="V190" s="31">
        <v>19614255</v>
      </c>
      <c r="W190" s="86">
        <v>18037912</v>
      </c>
      <c r="X190" s="86">
        <v>23808628</v>
      </c>
      <c r="Y190" s="32">
        <f>SUM(V190:X190)</f>
        <v>61460795</v>
      </c>
      <c r="Z190" s="31"/>
      <c r="AA190" s="31"/>
      <c r="AB190" s="31"/>
      <c r="AC190" s="32">
        <f>SUM(Z190:AB190)</f>
        <v>0</v>
      </c>
      <c r="AD190" s="31"/>
      <c r="AE190" s="31">
        <v>0</v>
      </c>
      <c r="AF190" s="31">
        <v>0</v>
      </c>
      <c r="AG190" s="32">
        <f>SUM(AD190:AF190)</f>
        <v>0</v>
      </c>
      <c r="AH190" s="32">
        <f>SUM(U190,Y190,AC190,AG190)</f>
        <v>132374569</v>
      </c>
      <c r="AI190" s="33">
        <f>IF(ISERROR(AH190/J188),0,AH190/J188)</f>
        <v>2.9888411267323116E-3</v>
      </c>
      <c r="AJ190" s="34">
        <f>IF(ISERROR(AH190/$AH$194),"-",AH190/$AH$194)</f>
        <v>4.3493313855754757E-3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ht="29.25" customHeight="1" outlineLevel="1" x14ac:dyDescent="0.25">
      <c r="A191" s="26">
        <v>3</v>
      </c>
      <c r="B191" s="26"/>
      <c r="C191" s="54"/>
      <c r="D191" s="55"/>
      <c r="E191" s="67"/>
      <c r="F191" s="63"/>
      <c r="G191" s="63"/>
      <c r="H191" s="6"/>
      <c r="I191" s="6"/>
      <c r="J191" s="270"/>
      <c r="K191" s="59">
        <f>104795892+125006900+60391368+41392424+3770463+3121033+82475</f>
        <v>338560555</v>
      </c>
      <c r="L191" s="1" t="s">
        <v>146</v>
      </c>
      <c r="M191" s="57"/>
      <c r="N191" s="64"/>
      <c r="O191" s="57"/>
      <c r="P191" s="53"/>
      <c r="Q191" s="53"/>
      <c r="R191" s="31"/>
      <c r="S191" s="31">
        <v>4390994</v>
      </c>
      <c r="T191" s="31">
        <v>2270671</v>
      </c>
      <c r="U191" s="32">
        <f>SUM(R191:T191)</f>
        <v>6661665</v>
      </c>
      <c r="V191" s="31">
        <v>28023291</v>
      </c>
      <c r="W191" s="31">
        <v>2213481</v>
      </c>
      <c r="X191" s="31">
        <f>14442448+3852938</f>
        <v>18295386</v>
      </c>
      <c r="Y191" s="32">
        <f>SUM(V191:X191)</f>
        <v>48532158</v>
      </c>
      <c r="Z191" s="31"/>
      <c r="AA191" s="31"/>
      <c r="AB191" s="31"/>
      <c r="AC191" s="32">
        <f>SUM(Z191:AB191)</f>
        <v>0</v>
      </c>
      <c r="AD191" s="31"/>
      <c r="AE191" s="31">
        <v>0</v>
      </c>
      <c r="AF191" s="31">
        <v>0</v>
      </c>
      <c r="AG191" s="32">
        <f>SUM(AD191:AF191)</f>
        <v>0</v>
      </c>
      <c r="AH191" s="32">
        <f>SUM(U191,Y191,AC191,AG191)</f>
        <v>55193823</v>
      </c>
      <c r="AI191" s="33">
        <f>IF(ISERROR(AH191/J187),0,AH191/J187)</f>
        <v>0</v>
      </c>
      <c r="AJ191" s="34">
        <f>IF(ISERROR(AH191/$AH$194),"-",AH191/$AH$194)</f>
        <v>1.8134618188165551E-3</v>
      </c>
    </row>
    <row r="192" spans="1:44" ht="29.25" customHeight="1" outlineLevel="1" x14ac:dyDescent="0.25">
      <c r="A192" s="26">
        <v>3</v>
      </c>
      <c r="B192" s="26"/>
      <c r="C192" s="54"/>
      <c r="D192" s="55"/>
      <c r="E192" s="67"/>
      <c r="F192" s="63"/>
      <c r="G192" s="63"/>
      <c r="H192" s="6"/>
      <c r="I192" s="6"/>
      <c r="J192" s="270"/>
      <c r="K192" s="59">
        <f>3857000-3770463-82475</f>
        <v>4062</v>
      </c>
      <c r="L192" s="1" t="s">
        <v>181</v>
      </c>
      <c r="M192" s="57"/>
      <c r="N192" s="64"/>
      <c r="O192" s="57"/>
      <c r="P192" s="53"/>
      <c r="Q192" s="53"/>
      <c r="R192" s="31"/>
      <c r="S192" s="31"/>
      <c r="T192" s="31"/>
      <c r="U192" s="32">
        <f>SUM(R192:T192)</f>
        <v>0</v>
      </c>
      <c r="V192" s="31"/>
      <c r="W192" s="31"/>
      <c r="X192" s="31"/>
      <c r="Y192" s="32">
        <f>SUM(V192:X192)</f>
        <v>0</v>
      </c>
      <c r="Z192" s="31"/>
      <c r="AA192" s="31"/>
      <c r="AB192" s="31"/>
      <c r="AC192" s="32">
        <f>SUM(Z192:AB192)</f>
        <v>0</v>
      </c>
      <c r="AD192" s="31"/>
      <c r="AE192" s="31">
        <v>0</v>
      </c>
      <c r="AF192" s="31">
        <v>0</v>
      </c>
      <c r="AG192" s="32">
        <f>SUM(AD192:AF192)</f>
        <v>0</v>
      </c>
      <c r="AH192" s="32">
        <f>SUM(U192,Y192,AC192,AG192)</f>
        <v>0</v>
      </c>
      <c r="AI192" s="33">
        <f>IF(ISERROR(AH192/J188),0,AH192/J188)</f>
        <v>0</v>
      </c>
      <c r="AJ192" s="34">
        <f>IF(ISERROR(AH192/$AH$194),"-",AH192/$AH$194)</f>
        <v>0</v>
      </c>
    </row>
    <row r="193" spans="1:44" s="74" customFormat="1" x14ac:dyDescent="0.25">
      <c r="A193" s="199" t="s">
        <v>73</v>
      </c>
      <c r="B193" s="200"/>
      <c r="C193" s="200"/>
      <c r="D193" s="200"/>
      <c r="E193" s="200"/>
      <c r="F193" s="200"/>
      <c r="G193" s="200"/>
      <c r="H193" s="200"/>
      <c r="I193" s="201"/>
      <c r="J193" s="162">
        <f>J188</f>
        <v>44289597000</v>
      </c>
      <c r="K193" s="162">
        <f>SUM(K189:K192)</f>
        <v>43835107271</v>
      </c>
      <c r="L193" s="163"/>
      <c r="M193" s="162">
        <f>SUM(M189:M192)</f>
        <v>0</v>
      </c>
      <c r="N193" s="162">
        <f>SUM(N189:N192)</f>
        <v>0</v>
      </c>
      <c r="O193" s="162">
        <f>SUM(O189:O192)</f>
        <v>0</v>
      </c>
      <c r="P193" s="164"/>
      <c r="Q193" s="165"/>
      <c r="R193" s="162">
        <f t="shared" ref="R193:AH193" si="120">SUM(R189:R192)</f>
        <v>0</v>
      </c>
      <c r="S193" s="162">
        <f t="shared" si="120"/>
        <v>47786926</v>
      </c>
      <c r="T193" s="162">
        <f t="shared" si="120"/>
        <v>29788513</v>
      </c>
      <c r="U193" s="162">
        <f t="shared" si="120"/>
        <v>77575439</v>
      </c>
      <c r="V193" s="162">
        <f t="shared" si="120"/>
        <v>47637546</v>
      </c>
      <c r="W193" s="162">
        <f t="shared" si="120"/>
        <v>17304848593</v>
      </c>
      <c r="X193" s="162">
        <f t="shared" si="120"/>
        <v>13005551914</v>
      </c>
      <c r="Y193" s="162">
        <f t="shared" si="120"/>
        <v>30358038053</v>
      </c>
      <c r="Z193" s="162">
        <f t="shared" si="120"/>
        <v>0</v>
      </c>
      <c r="AA193" s="162">
        <f t="shared" si="120"/>
        <v>0</v>
      </c>
      <c r="AB193" s="162">
        <f t="shared" si="120"/>
        <v>0</v>
      </c>
      <c r="AC193" s="162">
        <f t="shared" si="120"/>
        <v>0</v>
      </c>
      <c r="AD193" s="162">
        <f t="shared" si="120"/>
        <v>0</v>
      </c>
      <c r="AE193" s="162">
        <f t="shared" si="120"/>
        <v>0</v>
      </c>
      <c r="AF193" s="162">
        <f t="shared" si="120"/>
        <v>0</v>
      </c>
      <c r="AG193" s="162">
        <f t="shared" si="120"/>
        <v>0</v>
      </c>
      <c r="AH193" s="162">
        <f t="shared" si="120"/>
        <v>30435613492</v>
      </c>
      <c r="AI193" s="166">
        <f>IF(ISERROR(AH193/J193),0,AH193/J193)</f>
        <v>0.68719553921432164</v>
      </c>
      <c r="AJ193" s="166">
        <f>IF(ISERROR(AH193/$AH$194),0,AH193/$AH$194)</f>
        <v>1</v>
      </c>
      <c r="AK193" s="12"/>
      <c r="AL193" s="12"/>
      <c r="AM193" s="12"/>
      <c r="AN193" s="12"/>
      <c r="AO193" s="12"/>
      <c r="AP193" s="12"/>
      <c r="AQ193" s="12"/>
      <c r="AR193" s="12"/>
    </row>
    <row r="194" spans="1:44" s="70" customFormat="1" ht="15" customHeight="1" x14ac:dyDescent="0.25">
      <c r="A194" s="202" t="str">
        <f>"TOTAL ASIG."&amp;" "&amp;$A$5</f>
        <v>TOTAL ASIG. 24-03-010 "Programa Bonificación Ley Nº 20.595"</v>
      </c>
      <c r="B194" s="203"/>
      <c r="C194" s="203"/>
      <c r="D194" s="203"/>
      <c r="E194" s="203"/>
      <c r="F194" s="203"/>
      <c r="G194" s="203"/>
      <c r="H194" s="203"/>
      <c r="I194" s="204"/>
      <c r="J194" s="167">
        <f>SUM(J19,J31,J43,J55,J67,J79,J91,J103,J115,J127,J139,J151,J163,J175,J187,J193)</f>
        <v>44289597000</v>
      </c>
      <c r="K194" s="167">
        <f>+K19+K31+K43+K55+K67+K79+K91+K103+K115+K127+K139+K151+K187+K163+K175+K193</f>
        <v>43835107271</v>
      </c>
      <c r="L194" s="168"/>
      <c r="M194" s="167">
        <f>+M19+M31+M43+M55+M67+M79+M91+M103+M115+M127+M139+M151+M187+M163+M175+M193</f>
        <v>0</v>
      </c>
      <c r="N194" s="167">
        <f>+N19+N31+N43+N55+N67+N79+N91+N103+N115+N127+N139+N151+N187+N163+N175+N193</f>
        <v>0</v>
      </c>
      <c r="O194" s="167">
        <f>+O19+O31+O43+O55+O67+O79+O91+O103+O115+O127+O139+O151+O187+O163+O175+O193</f>
        <v>0</v>
      </c>
      <c r="P194" s="169"/>
      <c r="Q194" s="179"/>
      <c r="R194" s="167">
        <f t="shared" ref="R194:AH194" si="121">+R19+R31+R43+R55+R67+R79+R91+R103+R115+R127+R139+R151+R187+R163+R175+R193</f>
        <v>0</v>
      </c>
      <c r="S194" s="167">
        <f t="shared" si="121"/>
        <v>47786926</v>
      </c>
      <c r="T194" s="167">
        <f t="shared" si="121"/>
        <v>29788513</v>
      </c>
      <c r="U194" s="167">
        <f t="shared" si="121"/>
        <v>77575439</v>
      </c>
      <c r="V194" s="167">
        <f t="shared" si="121"/>
        <v>47637546</v>
      </c>
      <c r="W194" s="167">
        <f t="shared" si="121"/>
        <v>17304848593</v>
      </c>
      <c r="X194" s="167">
        <f t="shared" si="121"/>
        <v>13005551914</v>
      </c>
      <c r="Y194" s="167">
        <f t="shared" si="121"/>
        <v>30358038053</v>
      </c>
      <c r="Z194" s="167">
        <f t="shared" si="121"/>
        <v>0</v>
      </c>
      <c r="AA194" s="167">
        <f t="shared" si="121"/>
        <v>0</v>
      </c>
      <c r="AB194" s="167">
        <f t="shared" si="121"/>
        <v>0</v>
      </c>
      <c r="AC194" s="167">
        <f t="shared" si="121"/>
        <v>0</v>
      </c>
      <c r="AD194" s="167">
        <f t="shared" si="121"/>
        <v>0</v>
      </c>
      <c r="AE194" s="167">
        <f t="shared" si="121"/>
        <v>0</v>
      </c>
      <c r="AF194" s="167">
        <f t="shared" si="121"/>
        <v>0</v>
      </c>
      <c r="AG194" s="167">
        <f t="shared" si="121"/>
        <v>0</v>
      </c>
      <c r="AH194" s="167">
        <f t="shared" si="121"/>
        <v>30435613492</v>
      </c>
      <c r="AI194" s="171">
        <f>IF(ISERROR(AH194/J194),0,AH194/J194)</f>
        <v>0.68719553921432164</v>
      </c>
      <c r="AJ194" s="171">
        <f>IF(ISERROR(AH194/$AH$194),0,AH194/$AH$194)</f>
        <v>1</v>
      </c>
      <c r="AK194" s="15"/>
      <c r="AL194" s="15"/>
      <c r="AM194" s="15"/>
      <c r="AN194" s="15"/>
      <c r="AO194" s="15"/>
      <c r="AP194" s="15"/>
      <c r="AQ194" s="15"/>
      <c r="AR194" s="15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  <c r="AK196" s="12"/>
      <c r="AL196" s="12"/>
      <c r="AM196" s="12"/>
      <c r="AN196" s="12"/>
      <c r="AO196" s="12"/>
      <c r="AP196" s="12"/>
      <c r="AQ196" s="12"/>
      <c r="AR196" s="12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  <c r="AK198" s="12"/>
      <c r="AL198" s="12"/>
      <c r="AM198" s="12"/>
      <c r="AN198" s="12"/>
      <c r="AO198" s="12"/>
      <c r="AP198" s="12"/>
      <c r="AQ198" s="12"/>
      <c r="AR198" s="12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32" x14ac:dyDescent="0.25">
      <c r="A209" s="15"/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</row>
    <row r="210" spans="1:32" x14ac:dyDescent="0.25">
      <c r="A210" s="15"/>
      <c r="J210" s="46"/>
      <c r="R210" s="46"/>
      <c r="S210" s="46"/>
      <c r="T210" s="46"/>
      <c r="V210" s="46"/>
      <c r="W210" s="46"/>
      <c r="X210" s="46"/>
      <c r="Z210" s="46"/>
      <c r="AA210" s="46"/>
      <c r="AB210" s="46"/>
      <c r="AD210" s="46"/>
      <c r="AE210" s="46"/>
      <c r="AF210" s="46"/>
    </row>
    <row r="211" spans="1:32" x14ac:dyDescent="0.25">
      <c r="A211" s="15"/>
      <c r="J211" s="46"/>
      <c r="R211" s="46"/>
      <c r="S211" s="46"/>
      <c r="T211" s="46"/>
      <c r="V211" s="46"/>
      <c r="W211" s="46"/>
      <c r="X211" s="46"/>
      <c r="Z211" s="46"/>
      <c r="AA211" s="46"/>
      <c r="AB211" s="46"/>
      <c r="AD211" s="46"/>
      <c r="AE211" s="46"/>
      <c r="AF211" s="46"/>
    </row>
  </sheetData>
  <mergeCells count="62">
    <mergeCell ref="A188:E188"/>
    <mergeCell ref="A193:I193"/>
    <mergeCell ref="A194:I194"/>
    <mergeCell ref="J188:J192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56:O66 P129 O128:O138 O140:O150 O152:O162 O164:O174 O176:O186 O116:O126 O188:O192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L45:L54 E45:G54 P33:Q42 L33:L42 E33:G42 P21:Q30 L21:L30 E21:G30 P9:Q18 L9:L18 N57:N58 C59:C66 P69:Q78 L69:L78 E69:G78 P81:Q90 L81:L90 E81:G90 P93:Q102 L93:L102 E93:G102 P105:Q114 E105:G114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P45:Q54 L106:L114 L59:L66 P189:Q192 N189:N192 E189:G192">
      <formula1>255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T189 K45:K54 K57:K66 K81:K90 K153:K162 K117:K126 K165:K174 K33:K42 K93:K102 K129:K138 K177:K186 K141:K150 K189:K192 W189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V117:X126 M118:N126 M106:N114 M59:N66 T190:T192 R189:S192 M189:M192 AD189:AF192 Z189:AB192 V189:V192 W190:X192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6" orientation="landscape" r:id="rId1"/>
  <ignoredErrors>
    <ignoredError sqref="K190:K192 X191:AC192 A3" unlockedFormula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K199" sqref="K199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83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2"/>
      <c r="W5" s="152"/>
      <c r="X5" s="152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7"/>
      <c r="AJ5" s="178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55" t="s">
        <v>25</v>
      </c>
      <c r="N7" s="155" t="s">
        <v>26</v>
      </c>
      <c r="O7" s="155" t="s">
        <v>27</v>
      </c>
      <c r="P7" s="216"/>
      <c r="Q7" s="219"/>
      <c r="R7" s="156" t="s">
        <v>28</v>
      </c>
      <c r="S7" s="156" t="s">
        <v>29</v>
      </c>
      <c r="T7" s="156" t="s">
        <v>30</v>
      </c>
      <c r="U7" s="222"/>
      <c r="V7" s="156" t="s">
        <v>31</v>
      </c>
      <c r="W7" s="156" t="s">
        <v>32</v>
      </c>
      <c r="X7" s="156" t="s">
        <v>33</v>
      </c>
      <c r="Y7" s="222"/>
      <c r="Z7" s="156" t="s">
        <v>34</v>
      </c>
      <c r="AA7" s="156" t="s">
        <v>35</v>
      </c>
      <c r="AB7" s="156" t="s">
        <v>36</v>
      </c>
      <c r="AC7" s="222"/>
      <c r="AD7" s="156" t="s">
        <v>37</v>
      </c>
      <c r="AE7" s="156" t="s">
        <v>38</v>
      </c>
      <c r="AF7" s="156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64">
        <v>1022494000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54"/>
      <c r="D189" s="55"/>
      <c r="E189" s="15" t="s">
        <v>86</v>
      </c>
      <c r="F189" s="65" t="s">
        <v>84</v>
      </c>
      <c r="G189" s="63" t="s">
        <v>85</v>
      </c>
      <c r="H189" s="68"/>
      <c r="I189" s="2"/>
      <c r="J189" s="265"/>
      <c r="K189" s="58">
        <v>1022494000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0</v>
      </c>
      <c r="AI189" s="33">
        <f>IF(ISERROR(AH189/J188),0,AH189/J188)</f>
        <v>0</v>
      </c>
      <c r="AJ189" s="34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1022494000</v>
      </c>
      <c r="K190" s="162">
        <f>SUM(K189:K189)</f>
        <v>1022494000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0</v>
      </c>
      <c r="U190" s="162">
        <f t="shared" si="120"/>
        <v>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0</v>
      </c>
      <c r="AI190" s="166">
        <f>IF(ISERROR(AH190/J190),0,AH190/J190)</f>
        <v>0</v>
      </c>
      <c r="AJ190" s="166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24-02-006 "Habilidades para la Vida - JUNAEB"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1022494000</v>
      </c>
      <c r="K191" s="167">
        <f>+K19+K31+K43+K55+K67+K79+K91+K103+K115+K127+K139+K151+K187+K163+K175+K190</f>
        <v>1022494000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0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0</v>
      </c>
      <c r="U191" s="167">
        <f t="shared" si="121"/>
        <v>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0</v>
      </c>
      <c r="AI191" s="171">
        <f>IF(ISERROR(AH191/J191),0,AH191/J191)</f>
        <v>0</v>
      </c>
      <c r="AJ191" s="171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55118110236220474" bottom="0.74803149606299213" header="0.31496062992125984" footer="0.31496062992125984"/>
  <pageSetup paperSize="41" scale="76" orientation="landscape" r:id="rId1"/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A3" sqref="A3:Y3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+'24-03-010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+'24-03-010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+'24-03-010 Ind. Proy'!A5:U5</f>
        <v>24-03-010 "Programa Bonificación Ley Nº 20.595"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+'24-03-010 Ind. Proy'!J19</f>
        <v>0</v>
      </c>
      <c r="C8" s="10">
        <f>+'24-03-010 Ind. Proy'!K19</f>
        <v>0</v>
      </c>
      <c r="D8" s="10">
        <f>+'24-03-010 Ind. Proy'!M19</f>
        <v>0</v>
      </c>
      <c r="E8" s="10">
        <f>+'24-03-010 Ind. Proy'!N19</f>
        <v>0</v>
      </c>
      <c r="F8" s="10">
        <f>+'24-03-010 Ind. Proy'!O19</f>
        <v>0</v>
      </c>
      <c r="G8" s="10">
        <f>+'24-03-010 Ind. Proy'!R19</f>
        <v>0</v>
      </c>
      <c r="H8" s="10">
        <f>+'24-03-010 Ind. Proy'!S19</f>
        <v>0</v>
      </c>
      <c r="I8" s="10">
        <f>+'24-03-010 Ind. Proy'!T19</f>
        <v>0</v>
      </c>
      <c r="J8" s="10">
        <f>+'24-03-010 Ind. Proy'!U19</f>
        <v>0</v>
      </c>
      <c r="K8" s="10">
        <f>+'24-03-010 Ind. Proy'!V19</f>
        <v>0</v>
      </c>
      <c r="L8" s="10">
        <f>+'24-03-010 Ind. Proy'!W19</f>
        <v>0</v>
      </c>
      <c r="M8" s="10">
        <f>+'24-03-010 Ind. Proy'!X19</f>
        <v>0</v>
      </c>
      <c r="N8" s="10">
        <f>+'24-03-010 Ind. Proy'!Y19</f>
        <v>0</v>
      </c>
      <c r="O8" s="10">
        <f>+'24-03-010 Ind. Proy'!Z19</f>
        <v>0</v>
      </c>
      <c r="P8" s="10">
        <f>+'24-03-010 Ind. Proy'!AA19</f>
        <v>0</v>
      </c>
      <c r="Q8" s="10">
        <f>+'24-03-010 Ind. Proy'!AB19</f>
        <v>0</v>
      </c>
      <c r="R8" s="10">
        <f>+'24-03-010 Ind. Proy'!AC19</f>
        <v>0</v>
      </c>
      <c r="S8" s="10">
        <f>+'24-03-010 Ind. Proy'!AD19</f>
        <v>0</v>
      </c>
      <c r="T8" s="10">
        <f>+'24-03-010 Ind. Proy'!AE19</f>
        <v>0</v>
      </c>
      <c r="U8" s="10">
        <f>+'24-03-010 Ind. Proy'!AF19</f>
        <v>0</v>
      </c>
      <c r="V8" s="10">
        <f>+'24-03-010 Ind. Proy'!AG19</f>
        <v>0</v>
      </c>
      <c r="W8" s="10">
        <f>+'24-03-010 Ind. Proy'!AH19</f>
        <v>0</v>
      </c>
      <c r="X8" s="49">
        <f>+'24-03-010 Ind. Proy'!AI19</f>
        <v>0</v>
      </c>
      <c r="Y8" s="49">
        <f>+'24-03-010 Ind. Proy'!AJ19</f>
        <v>0</v>
      </c>
    </row>
    <row r="9" spans="1:25" s="45" customFormat="1" ht="24.75" customHeight="1" x14ac:dyDescent="0.25">
      <c r="A9" s="48" t="s">
        <v>44</v>
      </c>
      <c r="B9" s="10">
        <f>+'24-03-010 Ind. Proy'!J31</f>
        <v>0</v>
      </c>
      <c r="C9" s="10">
        <f>+'24-03-010 Ind. Proy'!K31</f>
        <v>0</v>
      </c>
      <c r="D9" s="10">
        <f>+'24-03-010 Ind. Proy'!M31</f>
        <v>0</v>
      </c>
      <c r="E9" s="10">
        <f>+'24-03-010 Ind. Proy'!N31</f>
        <v>0</v>
      </c>
      <c r="F9" s="10">
        <f>+'24-03-010 Ind. Proy'!O31</f>
        <v>0</v>
      </c>
      <c r="G9" s="10">
        <f>+'24-03-010 Ind. Proy'!R31</f>
        <v>0</v>
      </c>
      <c r="H9" s="10">
        <f>+'24-03-010 Ind. Proy'!S31</f>
        <v>0</v>
      </c>
      <c r="I9" s="10">
        <f>+'24-03-010 Ind. Proy'!T31</f>
        <v>0</v>
      </c>
      <c r="J9" s="10">
        <f>+'24-03-010 Ind. Proy'!U31</f>
        <v>0</v>
      </c>
      <c r="K9" s="10">
        <f>+'24-03-010 Ind. Proy'!V31</f>
        <v>0</v>
      </c>
      <c r="L9" s="10">
        <f>+'24-03-010 Ind. Proy'!W31</f>
        <v>0</v>
      </c>
      <c r="M9" s="10">
        <f>+'24-03-010 Ind. Proy'!X31</f>
        <v>0</v>
      </c>
      <c r="N9" s="10">
        <f>+'24-03-010 Ind. Proy'!Y31</f>
        <v>0</v>
      </c>
      <c r="O9" s="10">
        <f>+'24-03-010 Ind. Proy'!Z31</f>
        <v>0</v>
      </c>
      <c r="P9" s="10">
        <f>+'24-03-010 Ind. Proy'!AA31</f>
        <v>0</v>
      </c>
      <c r="Q9" s="10">
        <f>+'24-03-010 Ind. Proy'!AB31</f>
        <v>0</v>
      </c>
      <c r="R9" s="10">
        <f>+'24-03-010 Ind. Proy'!AC31</f>
        <v>0</v>
      </c>
      <c r="S9" s="10">
        <f>+'24-03-010 Ind. Proy'!AD31</f>
        <v>0</v>
      </c>
      <c r="T9" s="10">
        <f>+'24-03-010 Ind. Proy'!AE31</f>
        <v>0</v>
      </c>
      <c r="U9" s="10">
        <f>+'24-03-010 Ind. Proy'!AF31</f>
        <v>0</v>
      </c>
      <c r="V9" s="10">
        <f>+'24-03-010 Ind. Proy'!AG31</f>
        <v>0</v>
      </c>
      <c r="W9" s="10">
        <f>+'24-03-010 Ind. Proy'!AH31</f>
        <v>0</v>
      </c>
      <c r="X9" s="49">
        <f>+'24-03-010 Ind. Proy'!AI31</f>
        <v>0</v>
      </c>
      <c r="Y9" s="49">
        <f>+'24-03-010 Ind. Proy'!AJ31</f>
        <v>0</v>
      </c>
    </row>
    <row r="10" spans="1:25" s="45" customFormat="1" ht="24.75" customHeight="1" x14ac:dyDescent="0.25">
      <c r="A10" s="48" t="s">
        <v>46</v>
      </c>
      <c r="B10" s="10">
        <f>+'24-03-010 Ind. Proy'!J43</f>
        <v>0</v>
      </c>
      <c r="C10" s="10">
        <f>+'24-03-010 Ind. Proy'!K43</f>
        <v>0</v>
      </c>
      <c r="D10" s="10">
        <f>+'24-03-010 Ind. Proy'!M43</f>
        <v>0</v>
      </c>
      <c r="E10" s="10">
        <f>+'24-03-010 Ind. Proy'!N43</f>
        <v>0</v>
      </c>
      <c r="F10" s="10">
        <f>+'24-03-010 Ind. Proy'!O43</f>
        <v>0</v>
      </c>
      <c r="G10" s="10">
        <f>+'24-03-010 Ind. Proy'!R43</f>
        <v>0</v>
      </c>
      <c r="H10" s="10">
        <f>+'24-03-010 Ind. Proy'!S43</f>
        <v>0</v>
      </c>
      <c r="I10" s="10">
        <f>+'24-03-010 Ind. Proy'!T43</f>
        <v>0</v>
      </c>
      <c r="J10" s="10">
        <f>+'24-03-010 Ind. Proy'!U43</f>
        <v>0</v>
      </c>
      <c r="K10" s="10">
        <f>+'24-03-010 Ind. Proy'!V43</f>
        <v>0</v>
      </c>
      <c r="L10" s="10">
        <f>+'24-03-010 Ind. Proy'!W43</f>
        <v>0</v>
      </c>
      <c r="M10" s="10">
        <f>+'24-03-010 Ind. Proy'!X43</f>
        <v>0</v>
      </c>
      <c r="N10" s="10">
        <f>+'24-03-010 Ind. Proy'!Y43</f>
        <v>0</v>
      </c>
      <c r="O10" s="10">
        <f>+'24-03-010 Ind. Proy'!Z43</f>
        <v>0</v>
      </c>
      <c r="P10" s="10">
        <f>+'24-03-010 Ind. Proy'!AA43</f>
        <v>0</v>
      </c>
      <c r="Q10" s="10">
        <f>+'24-03-010 Ind. Proy'!AB43</f>
        <v>0</v>
      </c>
      <c r="R10" s="10">
        <f>+'24-03-010 Ind. Proy'!AC43</f>
        <v>0</v>
      </c>
      <c r="S10" s="10">
        <f>+'24-03-010 Ind. Proy'!AD43</f>
        <v>0</v>
      </c>
      <c r="T10" s="10">
        <f>+'24-03-010 Ind. Proy'!AE43</f>
        <v>0</v>
      </c>
      <c r="U10" s="10">
        <f>+'24-03-010 Ind. Proy'!AF43</f>
        <v>0</v>
      </c>
      <c r="V10" s="10">
        <f>+'24-03-010 Ind. Proy'!AG43</f>
        <v>0</v>
      </c>
      <c r="W10" s="10">
        <f>+'24-03-010 Ind. Proy'!AH43</f>
        <v>0</v>
      </c>
      <c r="X10" s="49">
        <f>+'24-03-010 Ind. Proy'!AI43</f>
        <v>0</v>
      </c>
      <c r="Y10" s="49">
        <f>+'24-03-010 Ind. Proy'!AJ43</f>
        <v>0</v>
      </c>
    </row>
    <row r="11" spans="1:25" s="45" customFormat="1" ht="24.75" customHeight="1" x14ac:dyDescent="0.25">
      <c r="A11" s="48" t="s">
        <v>48</v>
      </c>
      <c r="B11" s="10">
        <f>+'24-03-010 Ind. Proy'!J55</f>
        <v>0</v>
      </c>
      <c r="C11" s="10">
        <f>+'24-03-010 Ind. Proy'!K55</f>
        <v>0</v>
      </c>
      <c r="D11" s="10">
        <f>+'24-03-010 Ind. Proy'!M55</f>
        <v>0</v>
      </c>
      <c r="E11" s="10">
        <f>+'24-03-010 Ind. Proy'!N55</f>
        <v>0</v>
      </c>
      <c r="F11" s="10">
        <f>+'24-03-010 Ind. Proy'!O55</f>
        <v>0</v>
      </c>
      <c r="G11" s="10">
        <f>+'24-03-010 Ind. Proy'!R55</f>
        <v>0</v>
      </c>
      <c r="H11" s="10">
        <f>+'24-03-010 Ind. Proy'!S55</f>
        <v>0</v>
      </c>
      <c r="I11" s="10">
        <f>+'24-03-010 Ind. Proy'!T55</f>
        <v>0</v>
      </c>
      <c r="J11" s="10">
        <f>+'24-03-010 Ind. Proy'!U55</f>
        <v>0</v>
      </c>
      <c r="K11" s="10">
        <f>+'24-03-010 Ind. Proy'!V55</f>
        <v>0</v>
      </c>
      <c r="L11" s="10">
        <f>+'24-03-010 Ind. Proy'!W55</f>
        <v>0</v>
      </c>
      <c r="M11" s="10">
        <f>+'24-03-010 Ind. Proy'!X55</f>
        <v>0</v>
      </c>
      <c r="N11" s="10">
        <f>+'24-03-010 Ind. Proy'!Y55</f>
        <v>0</v>
      </c>
      <c r="O11" s="10">
        <f>+'24-03-010 Ind. Proy'!Z55</f>
        <v>0</v>
      </c>
      <c r="P11" s="10">
        <f>+'24-03-010 Ind. Proy'!AA55</f>
        <v>0</v>
      </c>
      <c r="Q11" s="10">
        <f>+'24-03-010 Ind. Proy'!AB55</f>
        <v>0</v>
      </c>
      <c r="R11" s="10">
        <f>+'24-03-010 Ind. Proy'!AC55</f>
        <v>0</v>
      </c>
      <c r="S11" s="10">
        <f>+'24-03-010 Ind. Proy'!AD55</f>
        <v>0</v>
      </c>
      <c r="T11" s="10">
        <f>+'24-03-010 Ind. Proy'!AE55</f>
        <v>0</v>
      </c>
      <c r="U11" s="10">
        <f>+'24-03-010 Ind. Proy'!AF55</f>
        <v>0</v>
      </c>
      <c r="V11" s="10">
        <f>+'24-03-010 Ind. Proy'!AG55</f>
        <v>0</v>
      </c>
      <c r="W11" s="10">
        <f>+'24-03-010 Ind. Proy'!AH55</f>
        <v>0</v>
      </c>
      <c r="X11" s="49">
        <f>+'24-03-010 Ind. Proy'!AI55</f>
        <v>0</v>
      </c>
      <c r="Y11" s="49">
        <f>+'24-03-010 Ind. Proy'!AJ55</f>
        <v>0</v>
      </c>
    </row>
    <row r="12" spans="1:25" s="45" customFormat="1" ht="24.75" customHeight="1" x14ac:dyDescent="0.25">
      <c r="A12" s="48" t="s">
        <v>50</v>
      </c>
      <c r="B12" s="10">
        <f>+'24-03-010 Ind. Proy'!J67</f>
        <v>0</v>
      </c>
      <c r="C12" s="10">
        <f>+'24-03-010 Ind. Proy'!K67</f>
        <v>0</v>
      </c>
      <c r="D12" s="10">
        <f>+'24-03-010 Ind. Proy'!M67</f>
        <v>0</v>
      </c>
      <c r="E12" s="10">
        <f>+'24-03-010 Ind. Proy'!N67</f>
        <v>0</v>
      </c>
      <c r="F12" s="10">
        <f>+'24-03-010 Ind. Proy'!O67</f>
        <v>0</v>
      </c>
      <c r="G12" s="10">
        <f>+'24-03-010 Ind. Proy'!R67</f>
        <v>0</v>
      </c>
      <c r="H12" s="10">
        <f>+'24-03-010 Ind. Proy'!S67</f>
        <v>0</v>
      </c>
      <c r="I12" s="10">
        <f>+'24-03-010 Ind. Proy'!T67</f>
        <v>0</v>
      </c>
      <c r="J12" s="10">
        <f>+'24-03-010 Ind. Proy'!U67</f>
        <v>0</v>
      </c>
      <c r="K12" s="10">
        <f>+'24-03-010 Ind. Proy'!V67</f>
        <v>0</v>
      </c>
      <c r="L12" s="10">
        <f>+'24-03-010 Ind. Proy'!W67</f>
        <v>0</v>
      </c>
      <c r="M12" s="10">
        <f>+'24-03-010 Ind. Proy'!X67</f>
        <v>0</v>
      </c>
      <c r="N12" s="10">
        <f>+'24-03-010 Ind. Proy'!Y67</f>
        <v>0</v>
      </c>
      <c r="O12" s="10">
        <f>+'24-03-010 Ind. Proy'!Z67</f>
        <v>0</v>
      </c>
      <c r="P12" s="10">
        <f>+'24-03-010 Ind. Proy'!AA67</f>
        <v>0</v>
      </c>
      <c r="Q12" s="10">
        <f>+'24-03-010 Ind. Proy'!AB67</f>
        <v>0</v>
      </c>
      <c r="R12" s="10">
        <f>+'24-03-010 Ind. Proy'!AC67</f>
        <v>0</v>
      </c>
      <c r="S12" s="10">
        <f>+'24-03-010 Ind. Proy'!AD67</f>
        <v>0</v>
      </c>
      <c r="T12" s="10">
        <f>+'24-03-010 Ind. Proy'!AE67</f>
        <v>0</v>
      </c>
      <c r="U12" s="10">
        <f>+'24-03-010 Ind. Proy'!AF67</f>
        <v>0</v>
      </c>
      <c r="V12" s="10">
        <f>+'24-03-010 Ind. Proy'!AG67</f>
        <v>0</v>
      </c>
      <c r="W12" s="10">
        <f>+'24-03-010 Ind. Proy'!AH67</f>
        <v>0</v>
      </c>
      <c r="X12" s="49">
        <f>+'24-03-010 Ind. Proy'!AI67</f>
        <v>0</v>
      </c>
      <c r="Y12" s="49">
        <f>+'24-03-010 Ind. Proy'!AJ67</f>
        <v>0</v>
      </c>
    </row>
    <row r="13" spans="1:25" s="45" customFormat="1" ht="24.75" customHeight="1" x14ac:dyDescent="0.25">
      <c r="A13" s="48" t="s">
        <v>52</v>
      </c>
      <c r="B13" s="10">
        <f>+'24-03-010 Ind. Proy'!J79</f>
        <v>0</v>
      </c>
      <c r="C13" s="10">
        <f>+'24-03-010 Ind. Proy'!K79</f>
        <v>0</v>
      </c>
      <c r="D13" s="10">
        <f>+'24-03-010 Ind. Proy'!M79</f>
        <v>0</v>
      </c>
      <c r="E13" s="10">
        <f>+'24-03-010 Ind. Proy'!N79</f>
        <v>0</v>
      </c>
      <c r="F13" s="10">
        <f>+'24-03-010 Ind. Proy'!O79</f>
        <v>0</v>
      </c>
      <c r="G13" s="10">
        <f>+'24-03-010 Ind. Proy'!R79</f>
        <v>0</v>
      </c>
      <c r="H13" s="10">
        <f>+'24-03-010 Ind. Proy'!S79</f>
        <v>0</v>
      </c>
      <c r="I13" s="10">
        <f>+'24-03-010 Ind. Proy'!T79</f>
        <v>0</v>
      </c>
      <c r="J13" s="10">
        <f>+'24-03-010 Ind. Proy'!U79</f>
        <v>0</v>
      </c>
      <c r="K13" s="10">
        <f>+'24-03-010 Ind. Proy'!V79</f>
        <v>0</v>
      </c>
      <c r="L13" s="10">
        <f>+'24-03-010 Ind. Proy'!W79</f>
        <v>0</v>
      </c>
      <c r="M13" s="10">
        <f>+'24-03-010 Ind. Proy'!X79</f>
        <v>0</v>
      </c>
      <c r="N13" s="10">
        <f>+'24-03-010 Ind. Proy'!Y79</f>
        <v>0</v>
      </c>
      <c r="O13" s="10">
        <f>+'24-03-010 Ind. Proy'!Z79</f>
        <v>0</v>
      </c>
      <c r="P13" s="10">
        <f>+'24-03-010 Ind. Proy'!AA79</f>
        <v>0</v>
      </c>
      <c r="Q13" s="10">
        <f>+'24-03-010 Ind. Proy'!AB79</f>
        <v>0</v>
      </c>
      <c r="R13" s="10">
        <f>+'24-03-010 Ind. Proy'!AC79</f>
        <v>0</v>
      </c>
      <c r="S13" s="10">
        <f>+'24-03-010 Ind. Proy'!AD79</f>
        <v>0</v>
      </c>
      <c r="T13" s="10">
        <f>+'24-03-010 Ind. Proy'!AE79</f>
        <v>0</v>
      </c>
      <c r="U13" s="10">
        <f>+'24-03-010 Ind. Proy'!AF79</f>
        <v>0</v>
      </c>
      <c r="V13" s="10">
        <f>+'24-03-010 Ind. Proy'!AG79</f>
        <v>0</v>
      </c>
      <c r="W13" s="10">
        <f>+'24-03-010 Ind. Proy'!AH79</f>
        <v>0</v>
      </c>
      <c r="X13" s="49">
        <f>+'24-03-010 Ind. Proy'!AI79</f>
        <v>0</v>
      </c>
      <c r="Y13" s="49">
        <f>+'24-03-010 Ind. Proy'!AJ79</f>
        <v>0</v>
      </c>
    </row>
    <row r="14" spans="1:25" s="45" customFormat="1" ht="24.75" customHeight="1" x14ac:dyDescent="0.25">
      <c r="A14" s="48" t="s">
        <v>54</v>
      </c>
      <c r="B14" s="10">
        <f>+'24-03-010 Ind. Proy'!J91</f>
        <v>0</v>
      </c>
      <c r="C14" s="10">
        <f>+'24-03-010 Ind. Proy'!K91</f>
        <v>0</v>
      </c>
      <c r="D14" s="10">
        <f>+'24-03-010 Ind. Proy'!M91</f>
        <v>0</v>
      </c>
      <c r="E14" s="10">
        <f>+'24-03-010 Ind. Proy'!N91</f>
        <v>0</v>
      </c>
      <c r="F14" s="10">
        <f>+'24-03-010 Ind. Proy'!O91</f>
        <v>0</v>
      </c>
      <c r="G14" s="10">
        <f>+'24-03-010 Ind. Proy'!R91</f>
        <v>0</v>
      </c>
      <c r="H14" s="10">
        <f>+'24-03-010 Ind. Proy'!S91</f>
        <v>0</v>
      </c>
      <c r="I14" s="10">
        <f>+'24-03-010 Ind. Proy'!T91</f>
        <v>0</v>
      </c>
      <c r="J14" s="10">
        <f>+'24-03-010 Ind. Proy'!U91</f>
        <v>0</v>
      </c>
      <c r="K14" s="10">
        <f>+'24-03-010 Ind. Proy'!V91</f>
        <v>0</v>
      </c>
      <c r="L14" s="10">
        <f>+'24-03-010 Ind. Proy'!W91</f>
        <v>0</v>
      </c>
      <c r="M14" s="10">
        <f>+'24-03-010 Ind. Proy'!X91</f>
        <v>0</v>
      </c>
      <c r="N14" s="10">
        <f>+'24-03-010 Ind. Proy'!Y91</f>
        <v>0</v>
      </c>
      <c r="O14" s="10">
        <f>+'24-03-010 Ind. Proy'!Z91</f>
        <v>0</v>
      </c>
      <c r="P14" s="10">
        <f>+'24-03-010 Ind. Proy'!AA91</f>
        <v>0</v>
      </c>
      <c r="Q14" s="10">
        <f>+'24-03-010 Ind. Proy'!AB91</f>
        <v>0</v>
      </c>
      <c r="R14" s="10">
        <f>+'24-03-010 Ind. Proy'!AC91</f>
        <v>0</v>
      </c>
      <c r="S14" s="10">
        <f>+'24-03-010 Ind. Proy'!AD91</f>
        <v>0</v>
      </c>
      <c r="T14" s="10">
        <f>+'24-03-010 Ind. Proy'!AE91</f>
        <v>0</v>
      </c>
      <c r="U14" s="10">
        <f>+'24-03-010 Ind. Proy'!AF91</f>
        <v>0</v>
      </c>
      <c r="V14" s="10">
        <f>+'24-03-010 Ind. Proy'!AG91</f>
        <v>0</v>
      </c>
      <c r="W14" s="10">
        <f>+'24-03-010 Ind. Proy'!AH91</f>
        <v>0</v>
      </c>
      <c r="X14" s="49">
        <f>+'24-03-010 Ind. Proy'!AI91</f>
        <v>0</v>
      </c>
      <c r="Y14" s="49">
        <f>+'24-03-010 Ind. Proy'!AJ91</f>
        <v>0</v>
      </c>
    </row>
    <row r="15" spans="1:25" s="45" customFormat="1" ht="24.75" customHeight="1" x14ac:dyDescent="0.25">
      <c r="A15" s="48" t="s">
        <v>56</v>
      </c>
      <c r="B15" s="10">
        <f>+'24-03-010 Ind. Proy'!J103</f>
        <v>0</v>
      </c>
      <c r="C15" s="10">
        <f>+'24-03-010 Ind. Proy'!K103</f>
        <v>0</v>
      </c>
      <c r="D15" s="10">
        <f>+'24-03-010 Ind. Proy'!M103</f>
        <v>0</v>
      </c>
      <c r="E15" s="10">
        <f>+'24-03-010 Ind. Proy'!N103</f>
        <v>0</v>
      </c>
      <c r="F15" s="10">
        <f>+'24-03-010 Ind. Proy'!O103</f>
        <v>0</v>
      </c>
      <c r="G15" s="10">
        <f>+'24-03-010 Ind. Proy'!R103</f>
        <v>0</v>
      </c>
      <c r="H15" s="10">
        <f>+'24-03-010 Ind. Proy'!S103</f>
        <v>0</v>
      </c>
      <c r="I15" s="10">
        <f>+'24-03-010 Ind. Proy'!T103</f>
        <v>0</v>
      </c>
      <c r="J15" s="10">
        <f>+'24-03-010 Ind. Proy'!U103</f>
        <v>0</v>
      </c>
      <c r="K15" s="10">
        <f>+'24-03-010 Ind. Proy'!V103</f>
        <v>0</v>
      </c>
      <c r="L15" s="10">
        <f>+'24-03-010 Ind. Proy'!W103</f>
        <v>0</v>
      </c>
      <c r="M15" s="10">
        <f>+'24-03-010 Ind. Proy'!X103</f>
        <v>0</v>
      </c>
      <c r="N15" s="10">
        <f>+'24-03-010 Ind. Proy'!Y103</f>
        <v>0</v>
      </c>
      <c r="O15" s="10">
        <f>+'24-03-010 Ind. Proy'!Z103</f>
        <v>0</v>
      </c>
      <c r="P15" s="10">
        <f>+'24-03-010 Ind. Proy'!AA103</f>
        <v>0</v>
      </c>
      <c r="Q15" s="10">
        <f>+'24-03-010 Ind. Proy'!AB103</f>
        <v>0</v>
      </c>
      <c r="R15" s="10">
        <f>+'24-03-010 Ind. Proy'!AC103</f>
        <v>0</v>
      </c>
      <c r="S15" s="10">
        <f>+'24-03-010 Ind. Proy'!AD103</f>
        <v>0</v>
      </c>
      <c r="T15" s="10">
        <f>+'24-03-010 Ind. Proy'!AE103</f>
        <v>0</v>
      </c>
      <c r="U15" s="10">
        <f>+'24-03-010 Ind. Proy'!AF103</f>
        <v>0</v>
      </c>
      <c r="V15" s="10">
        <f>+'24-03-010 Ind. Proy'!AG103</f>
        <v>0</v>
      </c>
      <c r="W15" s="10">
        <f>+'24-03-010 Ind. Proy'!AH103</f>
        <v>0</v>
      </c>
      <c r="X15" s="49">
        <f>+'24-03-010 Ind. Proy'!AI103</f>
        <v>0</v>
      </c>
      <c r="Y15" s="49">
        <f>+'24-03-010 Ind. Proy'!AJ103</f>
        <v>0</v>
      </c>
    </row>
    <row r="16" spans="1:25" s="45" customFormat="1" ht="24.75" customHeight="1" x14ac:dyDescent="0.25">
      <c r="A16" s="48" t="s">
        <v>58</v>
      </c>
      <c r="B16" s="10">
        <f>+'24-03-010 Ind. Proy'!J115</f>
        <v>0</v>
      </c>
      <c r="C16" s="10">
        <f>+'24-03-010 Ind. Proy'!K115</f>
        <v>0</v>
      </c>
      <c r="D16" s="10">
        <f>+'24-03-010 Ind. Proy'!M115</f>
        <v>0</v>
      </c>
      <c r="E16" s="10">
        <f>+'24-03-010 Ind. Proy'!N115</f>
        <v>0</v>
      </c>
      <c r="F16" s="10">
        <f>+'24-03-010 Ind. Proy'!O115</f>
        <v>0</v>
      </c>
      <c r="G16" s="10">
        <f>+'24-03-010 Ind. Proy'!R115</f>
        <v>0</v>
      </c>
      <c r="H16" s="10">
        <f>+'24-03-010 Ind. Proy'!S115</f>
        <v>0</v>
      </c>
      <c r="I16" s="10">
        <f>+'24-03-010 Ind. Proy'!T115</f>
        <v>0</v>
      </c>
      <c r="J16" s="10">
        <f>+'24-03-010 Ind. Proy'!U115</f>
        <v>0</v>
      </c>
      <c r="K16" s="10">
        <f>+'24-03-010 Ind. Proy'!V115</f>
        <v>0</v>
      </c>
      <c r="L16" s="10">
        <f>+'24-03-010 Ind. Proy'!W115</f>
        <v>0</v>
      </c>
      <c r="M16" s="10">
        <f>+'24-03-010 Ind. Proy'!X115</f>
        <v>0</v>
      </c>
      <c r="N16" s="10">
        <f>+'24-03-010 Ind. Proy'!Y115</f>
        <v>0</v>
      </c>
      <c r="O16" s="10">
        <f>+'24-03-010 Ind. Proy'!Z115</f>
        <v>0</v>
      </c>
      <c r="P16" s="10">
        <f>+'24-03-010 Ind. Proy'!AA115</f>
        <v>0</v>
      </c>
      <c r="Q16" s="10">
        <f>+'24-03-010 Ind. Proy'!AB115</f>
        <v>0</v>
      </c>
      <c r="R16" s="10">
        <f>+'24-03-010 Ind. Proy'!AC115</f>
        <v>0</v>
      </c>
      <c r="S16" s="10">
        <f>+'24-03-010 Ind. Proy'!AD115</f>
        <v>0</v>
      </c>
      <c r="T16" s="10">
        <f>+'24-03-010 Ind. Proy'!AE115</f>
        <v>0</v>
      </c>
      <c r="U16" s="10">
        <f>+'24-03-010 Ind. Proy'!AF115</f>
        <v>0</v>
      </c>
      <c r="V16" s="10">
        <f>+'24-03-010 Ind. Proy'!AG115</f>
        <v>0</v>
      </c>
      <c r="W16" s="10">
        <f>+'24-03-010 Ind. Proy'!AH115</f>
        <v>0</v>
      </c>
      <c r="X16" s="49">
        <f>+'24-03-010 Ind. Proy'!AI115</f>
        <v>0</v>
      </c>
      <c r="Y16" s="49">
        <f>+'24-03-010 Ind. Proy'!AJ115</f>
        <v>0</v>
      </c>
    </row>
    <row r="17" spans="1:25" s="45" customFormat="1" ht="24.75" customHeight="1" x14ac:dyDescent="0.25">
      <c r="A17" s="48" t="s">
        <v>60</v>
      </c>
      <c r="B17" s="10">
        <f>+'24-03-010 Ind. Proy'!J127</f>
        <v>0</v>
      </c>
      <c r="C17" s="10">
        <f>+'24-03-010 Ind. Proy'!K127</f>
        <v>0</v>
      </c>
      <c r="D17" s="10">
        <f>+'24-03-010 Ind. Proy'!M127</f>
        <v>0</v>
      </c>
      <c r="E17" s="10">
        <f>+'24-03-010 Ind. Proy'!N127</f>
        <v>0</v>
      </c>
      <c r="F17" s="10">
        <f>+'24-03-010 Ind. Proy'!O127</f>
        <v>0</v>
      </c>
      <c r="G17" s="10">
        <f>+'24-03-010 Ind. Proy'!R127</f>
        <v>0</v>
      </c>
      <c r="H17" s="10">
        <f>+'24-03-010 Ind. Proy'!S127</f>
        <v>0</v>
      </c>
      <c r="I17" s="10">
        <f>+'24-03-010 Ind. Proy'!T127</f>
        <v>0</v>
      </c>
      <c r="J17" s="10">
        <f>+'24-03-010 Ind. Proy'!U127</f>
        <v>0</v>
      </c>
      <c r="K17" s="10">
        <f>+'24-03-010 Ind. Proy'!V127</f>
        <v>0</v>
      </c>
      <c r="L17" s="10">
        <f>+'24-03-010 Ind. Proy'!W127</f>
        <v>0</v>
      </c>
      <c r="M17" s="10">
        <f>+'24-03-010 Ind. Proy'!X127</f>
        <v>0</v>
      </c>
      <c r="N17" s="10">
        <f>+'24-03-010 Ind. Proy'!Y127</f>
        <v>0</v>
      </c>
      <c r="O17" s="10">
        <f>+'24-03-010 Ind. Proy'!Z127</f>
        <v>0</v>
      </c>
      <c r="P17" s="10">
        <f>+'24-03-010 Ind. Proy'!AA127</f>
        <v>0</v>
      </c>
      <c r="Q17" s="10">
        <f>+'24-03-010 Ind. Proy'!AB127</f>
        <v>0</v>
      </c>
      <c r="R17" s="10">
        <f>+'24-03-010 Ind. Proy'!AC127</f>
        <v>0</v>
      </c>
      <c r="S17" s="10">
        <f>+'24-03-010 Ind. Proy'!AD127</f>
        <v>0</v>
      </c>
      <c r="T17" s="10">
        <f>+'24-03-010 Ind. Proy'!AE127</f>
        <v>0</v>
      </c>
      <c r="U17" s="10">
        <f>+'24-03-010 Ind. Proy'!AF127</f>
        <v>0</v>
      </c>
      <c r="V17" s="10">
        <f>+'24-03-010 Ind. Proy'!AG127</f>
        <v>0</v>
      </c>
      <c r="W17" s="10">
        <f>+'24-03-010 Ind. Proy'!AH127</f>
        <v>0</v>
      </c>
      <c r="X17" s="49">
        <f>+'24-03-010 Ind. Proy'!AI116</f>
        <v>0</v>
      </c>
      <c r="Y17" s="49">
        <f>+'24-03-010 Ind. Proy'!AJ116</f>
        <v>0</v>
      </c>
    </row>
    <row r="18" spans="1:25" s="45" customFormat="1" ht="24.75" customHeight="1" x14ac:dyDescent="0.25">
      <c r="A18" s="48" t="s">
        <v>62</v>
      </c>
      <c r="B18" s="10">
        <f>+'24-03-010 Ind. Proy'!J139</f>
        <v>0</v>
      </c>
      <c r="C18" s="10">
        <f>+'24-03-010 Ind. Proy'!K139</f>
        <v>0</v>
      </c>
      <c r="D18" s="10">
        <f>+'24-03-010 Ind. Proy'!M139</f>
        <v>0</v>
      </c>
      <c r="E18" s="10">
        <f>+'24-03-010 Ind. Proy'!N139</f>
        <v>0</v>
      </c>
      <c r="F18" s="10">
        <f>+'24-03-010 Ind. Proy'!O139</f>
        <v>0</v>
      </c>
      <c r="G18" s="10">
        <f>+'24-03-010 Ind. Proy'!R139</f>
        <v>0</v>
      </c>
      <c r="H18" s="10">
        <f>+'24-03-010 Ind. Proy'!S139</f>
        <v>0</v>
      </c>
      <c r="I18" s="10">
        <f>+'24-03-010 Ind. Proy'!T139</f>
        <v>0</v>
      </c>
      <c r="J18" s="10">
        <f>+'24-03-010 Ind. Proy'!U139</f>
        <v>0</v>
      </c>
      <c r="K18" s="10">
        <f>+'24-03-010 Ind. Proy'!V139</f>
        <v>0</v>
      </c>
      <c r="L18" s="10">
        <f>+'24-03-010 Ind. Proy'!W139</f>
        <v>0</v>
      </c>
      <c r="M18" s="10">
        <f>+'24-03-010 Ind. Proy'!X139</f>
        <v>0</v>
      </c>
      <c r="N18" s="10">
        <f>+'24-03-010 Ind. Proy'!Y139</f>
        <v>0</v>
      </c>
      <c r="O18" s="10">
        <f>+'24-03-010 Ind. Proy'!Z139</f>
        <v>0</v>
      </c>
      <c r="P18" s="10">
        <f>+'24-03-010 Ind. Proy'!AA139</f>
        <v>0</v>
      </c>
      <c r="Q18" s="10">
        <f>+'24-03-010 Ind. Proy'!AB139</f>
        <v>0</v>
      </c>
      <c r="R18" s="10">
        <f>+'24-03-010 Ind. Proy'!AC139</f>
        <v>0</v>
      </c>
      <c r="S18" s="10">
        <f>+'24-03-010 Ind. Proy'!AD139</f>
        <v>0</v>
      </c>
      <c r="T18" s="10">
        <f>+'24-03-010 Ind. Proy'!AE139</f>
        <v>0</v>
      </c>
      <c r="U18" s="10">
        <f>+'24-03-010 Ind. Proy'!AF139</f>
        <v>0</v>
      </c>
      <c r="V18" s="10">
        <f>+'24-03-010 Ind. Proy'!AG139</f>
        <v>0</v>
      </c>
      <c r="W18" s="10">
        <f>+'24-03-010 Ind. Proy'!AH139</f>
        <v>0</v>
      </c>
      <c r="X18" s="49">
        <f>+'24-03-010 Ind. Proy'!AI139</f>
        <v>0</v>
      </c>
      <c r="Y18" s="49">
        <f>+'24-03-010 Ind. Proy'!AJ139</f>
        <v>0</v>
      </c>
    </row>
    <row r="19" spans="1:25" s="45" customFormat="1" ht="24.75" customHeight="1" x14ac:dyDescent="0.25">
      <c r="A19" s="48" t="s">
        <v>64</v>
      </c>
      <c r="B19" s="10">
        <f>+'24-03-010 Ind. Proy'!J151</f>
        <v>0</v>
      </c>
      <c r="C19" s="10">
        <f>+'24-03-010 Ind. Proy'!K151</f>
        <v>0</v>
      </c>
      <c r="D19" s="10">
        <f>+'24-03-010 Ind. Proy'!M151</f>
        <v>0</v>
      </c>
      <c r="E19" s="10">
        <f>+'24-03-010 Ind. Proy'!N151</f>
        <v>0</v>
      </c>
      <c r="F19" s="10">
        <f>+'24-03-010 Ind. Proy'!O151</f>
        <v>0</v>
      </c>
      <c r="G19" s="10">
        <f>+'24-03-010 Ind. Proy'!R151</f>
        <v>0</v>
      </c>
      <c r="H19" s="10">
        <f>+'24-03-010 Ind. Proy'!S151</f>
        <v>0</v>
      </c>
      <c r="I19" s="10">
        <f>+'24-03-010 Ind. Proy'!T151</f>
        <v>0</v>
      </c>
      <c r="J19" s="10">
        <f>+'24-03-010 Ind. Proy'!U151</f>
        <v>0</v>
      </c>
      <c r="K19" s="10">
        <f>+'24-03-010 Ind. Proy'!V151</f>
        <v>0</v>
      </c>
      <c r="L19" s="10">
        <f>+'24-03-010 Ind. Proy'!W151</f>
        <v>0</v>
      </c>
      <c r="M19" s="10">
        <f>+'24-03-010 Ind. Proy'!X151</f>
        <v>0</v>
      </c>
      <c r="N19" s="10">
        <f>+'24-03-010 Ind. Proy'!Y151</f>
        <v>0</v>
      </c>
      <c r="O19" s="10">
        <f>+'24-03-010 Ind. Proy'!Z151</f>
        <v>0</v>
      </c>
      <c r="P19" s="10">
        <f>+'24-03-010 Ind. Proy'!AA151</f>
        <v>0</v>
      </c>
      <c r="Q19" s="10">
        <f>+'24-03-010 Ind. Proy'!AB151</f>
        <v>0</v>
      </c>
      <c r="R19" s="10">
        <f>+'24-03-010 Ind. Proy'!AC151</f>
        <v>0</v>
      </c>
      <c r="S19" s="10">
        <f>+'24-03-010 Ind. Proy'!AD151</f>
        <v>0</v>
      </c>
      <c r="T19" s="10">
        <f>+'24-03-010 Ind. Proy'!AE151</f>
        <v>0</v>
      </c>
      <c r="U19" s="10">
        <f>+'24-03-010 Ind. Proy'!AF151</f>
        <v>0</v>
      </c>
      <c r="V19" s="10">
        <f>+'24-03-010 Ind. Proy'!AG151</f>
        <v>0</v>
      </c>
      <c r="W19" s="10">
        <f>+'24-03-010 Ind. Proy'!AH151</f>
        <v>0</v>
      </c>
      <c r="X19" s="49">
        <f>+'24-03-010 Ind. Proy'!AI151</f>
        <v>0</v>
      </c>
      <c r="Y19" s="49">
        <f>+'24-03-010 Ind. Proy'!AJ151</f>
        <v>0</v>
      </c>
    </row>
    <row r="20" spans="1:25" s="45" customFormat="1" ht="24.75" customHeight="1" x14ac:dyDescent="0.25">
      <c r="A20" s="50" t="s">
        <v>66</v>
      </c>
      <c r="B20" s="10">
        <f>+'24-03-010 Ind. Proy'!J163</f>
        <v>0</v>
      </c>
      <c r="C20" s="10">
        <f>+'24-03-010 Ind. Proy'!K163</f>
        <v>0</v>
      </c>
      <c r="D20" s="10">
        <f>+'24-03-010 Ind. Proy'!M163</f>
        <v>0</v>
      </c>
      <c r="E20" s="10">
        <f>+'24-03-010 Ind. Proy'!N163</f>
        <v>0</v>
      </c>
      <c r="F20" s="10">
        <f>+'24-03-010 Ind. Proy'!O163</f>
        <v>0</v>
      </c>
      <c r="G20" s="10">
        <f>+'24-03-010 Ind. Proy'!R163</f>
        <v>0</v>
      </c>
      <c r="H20" s="10">
        <f>+'24-03-010 Ind. Proy'!S163</f>
        <v>0</v>
      </c>
      <c r="I20" s="10">
        <f>+'24-03-010 Ind. Proy'!T163</f>
        <v>0</v>
      </c>
      <c r="J20" s="10">
        <f>+'24-03-010 Ind. Proy'!U163</f>
        <v>0</v>
      </c>
      <c r="K20" s="10">
        <f>+'24-03-010 Ind. Proy'!V163</f>
        <v>0</v>
      </c>
      <c r="L20" s="10">
        <f>+'24-03-010 Ind. Proy'!W163</f>
        <v>0</v>
      </c>
      <c r="M20" s="10">
        <f>+'24-03-010 Ind. Proy'!X163</f>
        <v>0</v>
      </c>
      <c r="N20" s="10">
        <f>+'24-03-010 Ind. Proy'!Y163</f>
        <v>0</v>
      </c>
      <c r="O20" s="10">
        <f>+'24-03-010 Ind. Proy'!Z163</f>
        <v>0</v>
      </c>
      <c r="P20" s="10">
        <f>+'24-03-010 Ind. Proy'!AA163</f>
        <v>0</v>
      </c>
      <c r="Q20" s="10">
        <f>+'24-03-010 Ind. Proy'!AB163</f>
        <v>0</v>
      </c>
      <c r="R20" s="10">
        <f>+'24-03-010 Ind. Proy'!AC163</f>
        <v>0</v>
      </c>
      <c r="S20" s="10">
        <f>+'24-03-010 Ind. Proy'!AD163</f>
        <v>0</v>
      </c>
      <c r="T20" s="10">
        <f>+'24-03-010 Ind. Proy'!AE163</f>
        <v>0</v>
      </c>
      <c r="U20" s="10">
        <f>+'24-03-010 Ind. Proy'!AF163</f>
        <v>0</v>
      </c>
      <c r="V20" s="10">
        <f>+'24-03-010 Ind. Proy'!AG163</f>
        <v>0</v>
      </c>
      <c r="W20" s="10">
        <f>+'24-03-010 Ind. Proy'!AH163</f>
        <v>0</v>
      </c>
      <c r="X20" s="49">
        <f>+'24-03-010 Ind. Proy'!AI163</f>
        <v>0</v>
      </c>
      <c r="Y20" s="49">
        <f>+'24-03-010 Ind. Proy'!AJ163</f>
        <v>0</v>
      </c>
    </row>
    <row r="21" spans="1:25" s="45" customFormat="1" ht="24.75" customHeight="1" x14ac:dyDescent="0.25">
      <c r="A21" s="50" t="s">
        <v>68</v>
      </c>
      <c r="B21" s="10">
        <f>+'24-03-010 Ind. Proy'!J175</f>
        <v>0</v>
      </c>
      <c r="C21" s="10">
        <f>+'24-03-010 Ind. Proy'!K175</f>
        <v>0</v>
      </c>
      <c r="D21" s="10">
        <f>+'24-03-010 Ind. Proy'!M175</f>
        <v>0</v>
      </c>
      <c r="E21" s="10">
        <f>+'24-03-010 Ind. Proy'!N175</f>
        <v>0</v>
      </c>
      <c r="F21" s="10">
        <f>+'24-03-010 Ind. Proy'!O175</f>
        <v>0</v>
      </c>
      <c r="G21" s="10">
        <f>+'24-03-010 Ind. Proy'!R175</f>
        <v>0</v>
      </c>
      <c r="H21" s="10">
        <f>+'24-03-010 Ind. Proy'!S175</f>
        <v>0</v>
      </c>
      <c r="I21" s="10">
        <f>+'24-03-010 Ind. Proy'!T175</f>
        <v>0</v>
      </c>
      <c r="J21" s="10">
        <f>+'24-03-010 Ind. Proy'!U175</f>
        <v>0</v>
      </c>
      <c r="K21" s="10">
        <f>+'24-03-010 Ind. Proy'!V175</f>
        <v>0</v>
      </c>
      <c r="L21" s="10">
        <f>+'24-03-010 Ind. Proy'!W175</f>
        <v>0</v>
      </c>
      <c r="M21" s="10">
        <f>+'24-03-010 Ind. Proy'!X175</f>
        <v>0</v>
      </c>
      <c r="N21" s="10">
        <f>+'24-03-010 Ind. Proy'!Y175</f>
        <v>0</v>
      </c>
      <c r="O21" s="10">
        <f>+'24-03-010 Ind. Proy'!Z175</f>
        <v>0</v>
      </c>
      <c r="P21" s="10">
        <f>+'24-03-010 Ind. Proy'!AA175</f>
        <v>0</v>
      </c>
      <c r="Q21" s="10">
        <f>+'24-03-010 Ind. Proy'!AB175</f>
        <v>0</v>
      </c>
      <c r="R21" s="10">
        <f>+'24-03-010 Ind. Proy'!AC175</f>
        <v>0</v>
      </c>
      <c r="S21" s="10">
        <f>+'24-03-010 Ind. Proy'!AD175</f>
        <v>0</v>
      </c>
      <c r="T21" s="10">
        <f>+'24-03-010 Ind. Proy'!AE175</f>
        <v>0</v>
      </c>
      <c r="U21" s="10">
        <f>+'24-03-010 Ind. Proy'!AF175</f>
        <v>0</v>
      </c>
      <c r="V21" s="10">
        <f>+'24-03-010 Ind. Proy'!AG175</f>
        <v>0</v>
      </c>
      <c r="W21" s="10">
        <f>+'24-03-010 Ind. Proy'!AH175</f>
        <v>0</v>
      </c>
      <c r="X21" s="49">
        <f>+'24-03-010 Ind. Proy'!AI175</f>
        <v>0</v>
      </c>
      <c r="Y21" s="49">
        <f>+'24-03-010 Ind. Proy'!AJ175</f>
        <v>0</v>
      </c>
    </row>
    <row r="22" spans="1:25" s="45" customFormat="1" ht="24.75" customHeight="1" x14ac:dyDescent="0.25">
      <c r="A22" s="50" t="s">
        <v>70</v>
      </c>
      <c r="B22" s="10">
        <f>+'24-03-010 Ind. Proy'!J187</f>
        <v>0</v>
      </c>
      <c r="C22" s="10">
        <f>+'24-03-010 Ind. Proy'!K187</f>
        <v>0</v>
      </c>
      <c r="D22" s="10">
        <f>+'24-03-010 Ind. Proy'!M187</f>
        <v>0</v>
      </c>
      <c r="E22" s="10">
        <f>+'24-03-010 Ind. Proy'!N187</f>
        <v>0</v>
      </c>
      <c r="F22" s="10">
        <f>+'24-03-010 Ind. Proy'!O187</f>
        <v>0</v>
      </c>
      <c r="G22" s="10">
        <f>+'24-03-010 Ind. Proy'!R187</f>
        <v>0</v>
      </c>
      <c r="H22" s="10">
        <f>+'24-03-010 Ind. Proy'!S187</f>
        <v>0</v>
      </c>
      <c r="I22" s="10">
        <f>+'24-03-010 Ind. Proy'!T187</f>
        <v>0</v>
      </c>
      <c r="J22" s="10">
        <f>+'24-03-010 Ind. Proy'!U187</f>
        <v>0</v>
      </c>
      <c r="K22" s="10">
        <f>+'24-03-010 Ind. Proy'!V187</f>
        <v>0</v>
      </c>
      <c r="L22" s="10">
        <f>+'24-03-010 Ind. Proy'!W187</f>
        <v>0</v>
      </c>
      <c r="M22" s="10">
        <f>+'24-03-010 Ind. Proy'!X187</f>
        <v>0</v>
      </c>
      <c r="N22" s="10">
        <f>+'24-03-010 Ind. Proy'!Y187</f>
        <v>0</v>
      </c>
      <c r="O22" s="10">
        <f>+'24-03-010 Ind. Proy'!Z187</f>
        <v>0</v>
      </c>
      <c r="P22" s="10">
        <f>+'24-03-010 Ind. Proy'!AA187</f>
        <v>0</v>
      </c>
      <c r="Q22" s="10">
        <f>+'24-03-010 Ind. Proy'!AB187</f>
        <v>0</v>
      </c>
      <c r="R22" s="10">
        <f>+'24-03-010 Ind. Proy'!AC187</f>
        <v>0</v>
      </c>
      <c r="S22" s="10">
        <f>+'24-03-010 Ind. Proy'!AD187</f>
        <v>0</v>
      </c>
      <c r="T22" s="10">
        <f>+'24-03-010 Ind. Proy'!AE187</f>
        <v>0</v>
      </c>
      <c r="U22" s="10">
        <f>+'24-03-010 Ind. Proy'!AF187</f>
        <v>0</v>
      </c>
      <c r="V22" s="10">
        <f>+'24-03-010 Ind. Proy'!AG187</f>
        <v>0</v>
      </c>
      <c r="W22" s="10">
        <f>+'24-03-010 Ind. Proy'!AH187</f>
        <v>0</v>
      </c>
      <c r="X22" s="49">
        <f>+'24-03-010 Ind. Proy'!AI187</f>
        <v>0</v>
      </c>
      <c r="Y22" s="49">
        <f>+'24-03-010 Ind. Proy'!AJ187</f>
        <v>0</v>
      </c>
    </row>
    <row r="23" spans="1:25" s="45" customFormat="1" ht="24.75" customHeight="1" x14ac:dyDescent="0.25">
      <c r="A23" s="51" t="s">
        <v>72</v>
      </c>
      <c r="B23" s="10">
        <f>+'24-03-010 Ind. Proy'!J193</f>
        <v>44289597000</v>
      </c>
      <c r="C23" s="10">
        <f>+'24-03-010 Ind. Proy'!K193</f>
        <v>43835107271</v>
      </c>
      <c r="D23" s="10">
        <f>+'24-03-010 Ind. Proy'!M193</f>
        <v>0</v>
      </c>
      <c r="E23" s="10">
        <f>+'24-03-010 Ind. Proy'!N193</f>
        <v>0</v>
      </c>
      <c r="F23" s="10">
        <f>+'24-03-010 Ind. Proy'!O193</f>
        <v>0</v>
      </c>
      <c r="G23" s="10">
        <f>+'24-03-010 Ind. Proy'!R193</f>
        <v>0</v>
      </c>
      <c r="H23" s="10">
        <f>+'24-03-010 Ind. Proy'!S193</f>
        <v>47786926</v>
      </c>
      <c r="I23" s="10">
        <f>+'24-03-010 Ind. Proy'!T193</f>
        <v>29788513</v>
      </c>
      <c r="J23" s="10">
        <f>+'24-03-010 Ind. Proy'!U193</f>
        <v>77575439</v>
      </c>
      <c r="K23" s="10">
        <f>+'24-03-010 Ind. Proy'!V193</f>
        <v>47637546</v>
      </c>
      <c r="L23" s="10">
        <f>+'24-03-010 Ind. Proy'!W193</f>
        <v>17304848593</v>
      </c>
      <c r="M23" s="10">
        <f>+'24-03-010 Ind. Proy'!X193</f>
        <v>13005551914</v>
      </c>
      <c r="N23" s="10">
        <f>+'24-03-010 Ind. Proy'!Y193</f>
        <v>30358038053</v>
      </c>
      <c r="O23" s="10">
        <f>+'24-03-010 Ind. Proy'!Z193</f>
        <v>0</v>
      </c>
      <c r="P23" s="10">
        <f>+'24-03-010 Ind. Proy'!AA193</f>
        <v>0</v>
      </c>
      <c r="Q23" s="10">
        <f>+'24-03-010 Ind. Proy'!AB193</f>
        <v>0</v>
      </c>
      <c r="R23" s="10">
        <f>+'24-03-010 Ind. Proy'!AC193</f>
        <v>0</v>
      </c>
      <c r="S23" s="10">
        <f>+'24-03-010 Ind. Proy'!AD193</f>
        <v>0</v>
      </c>
      <c r="T23" s="10">
        <f>+'24-03-010 Ind. Proy'!AE193</f>
        <v>0</v>
      </c>
      <c r="U23" s="10">
        <f>+'24-03-010 Ind. Proy'!AF193</f>
        <v>0</v>
      </c>
      <c r="V23" s="10">
        <f>+'24-03-010 Ind. Proy'!AG193</f>
        <v>0</v>
      </c>
      <c r="W23" s="10">
        <f>+'24-03-010 Ind. Proy'!AH193</f>
        <v>30435613492</v>
      </c>
      <c r="X23" s="49">
        <f>+'24-03-010 Ind. Proy'!AI193</f>
        <v>0.68719553921432164</v>
      </c>
      <c r="Y23" s="49">
        <f>+'24-03-010 Ind. Proy'!AJ193</f>
        <v>1</v>
      </c>
    </row>
    <row r="24" spans="1:25" ht="25.5" x14ac:dyDescent="0.25">
      <c r="A24" s="173" t="str">
        <f>"TOTAL ASIG."&amp;" "&amp;$A$5</f>
        <v>TOTAL ASIG. 24-03-010 "Programa Bonificación Ley Nº 20.595"</v>
      </c>
      <c r="B24" s="174">
        <f t="shared" ref="B24:W24" si="0">SUM(B8:B23)</f>
        <v>44289597000</v>
      </c>
      <c r="C24" s="174">
        <f t="shared" si="0"/>
        <v>43835107271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47786926</v>
      </c>
      <c r="I24" s="174">
        <f t="shared" si="0"/>
        <v>29788513</v>
      </c>
      <c r="J24" s="174">
        <f t="shared" si="0"/>
        <v>77575439</v>
      </c>
      <c r="K24" s="174">
        <f t="shared" si="0"/>
        <v>47637546</v>
      </c>
      <c r="L24" s="174">
        <f t="shared" si="0"/>
        <v>17304848593</v>
      </c>
      <c r="M24" s="174">
        <f t="shared" si="0"/>
        <v>13005551914</v>
      </c>
      <c r="N24" s="174">
        <f t="shared" si="0"/>
        <v>30358038053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30435613492</v>
      </c>
      <c r="X24" s="175">
        <f>+'24-03-010 Ind. Proy'!AI194</f>
        <v>0.68719553921432164</v>
      </c>
      <c r="Y24" s="175">
        <f>'24-03-010 Ind. Proy'!AJ194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9"/>
  <sheetViews>
    <sheetView zoomScaleNormal="100" workbookViewId="0">
      <pane xSplit="5" ySplit="7" topLeftCell="F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AI200" sqref="AI200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customWidth="1" outlineLevel="1"/>
    <col min="23" max="23" width="8.28515625" style="13" bestFit="1" customWidth="1" outlineLevel="1"/>
    <col min="24" max="24" width="8.8554687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131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IF(ISERROR(AH9/$AH$192),"-",AH9/$AH$192)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IF(ISERROR(AH19/$AH$192),0,AH19/$AH$192)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IF(ISERROR(AH21/$AH$192),"-",AH21/$AH$192)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IF(ISERROR(AH31/$AH$192),0,AH31/$AH$192)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IF(ISERROR(AH33/$AH$192),"-",AH33/$AH$192)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IF(ISERROR(AH43/$AH$192),0,AH43/$AH$192)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IF(ISERROR(AH45/$AH$192),"-",AH45/$AH$192)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IF(ISERROR(AH55/$AH$192),0,AH55/$AH$192)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IF(ISERROR(AH57/$AH$192),"-",AH57/$AH$192)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IF(ISERROR(AH67/$AH$192),0,AH67/$AH$192)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IF(ISERROR(AH69/$AH$192),"-",AH69/$AH$192)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IF(ISERROR(AH79/$AH$192),0,AH79/$AH$192)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IF(ISERROR(AH81/$AH$192),"-",AH81/$AH$192)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IF(ISERROR(AH91/$AH$192),0,AH91/$AH$192)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IF(ISERROR(AH93/$AH$192),"-",AH93/$AH$192)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IF(ISERROR(AH103/$AH$192),0,AH103/$AH$192)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IF(ISERROR(AH105/$AH$192),"-",AH105/$AH$192)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IF(ISERROR(AH115/$AH$192),0,AH115/$AH$192)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IF(ISERROR(AH117/$AH$192),"-",AH117/$AH$192)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IF(ISERROR(AH127/$AH$192),0,AH127/$AH$192)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IF(ISERROR(AH129/$AH$192),"-",AH129/$AH$192)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IF(ISERROR(AH139/$AH$192),0,AH139/$AH$192)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IF(ISERROR(AH141/$AH$192),"-",AH141/$AH$192)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IF(ISERROR(AH151/$AH$192),0,AH151/$AH$192)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IF(ISERROR(AH153/$AH$192),"-",AH153/$AH$192)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IF(ISERROR(AH163/$AH$192),0,AH163/$AH$192)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IF(ISERROR(AH165/$AH$192),"-",AH165/$AH$192)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IF(ISERROR(AH175/$AH$192),0,AH175/$AH$192)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IF(ISERROR(AH177/$AH$192),"-",AH177/$AH$192)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IF(ISERROR(AH187/$AH$192),0,AH187/$AH$192)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11852074000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54" t="s">
        <v>166</v>
      </c>
      <c r="D189" s="55">
        <v>43481</v>
      </c>
      <c r="E189" s="65" t="s">
        <v>100</v>
      </c>
      <c r="F189" s="65" t="s">
        <v>132</v>
      </c>
      <c r="G189" s="63" t="s">
        <v>133</v>
      </c>
      <c r="H189" s="68"/>
      <c r="I189" s="2"/>
      <c r="J189" s="270"/>
      <c r="K189" s="58">
        <v>1356000000</v>
      </c>
      <c r="L189" s="1"/>
      <c r="M189" s="57"/>
      <c r="N189" s="64"/>
      <c r="O189" s="57"/>
      <c r="P189" s="53"/>
      <c r="Q189" s="53"/>
      <c r="R189" s="31"/>
      <c r="S189" s="31">
        <v>678000000</v>
      </c>
      <c r="T189" s="31"/>
      <c r="U189" s="32">
        <f>SUM(R189:T189)</f>
        <v>678000000</v>
      </c>
      <c r="V189" s="31"/>
      <c r="W189" s="31">
        <v>678000000</v>
      </c>
      <c r="X189" s="31"/>
      <c r="Y189" s="32">
        <f>SUM(V189:X189)</f>
        <v>678000000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1356000000</v>
      </c>
      <c r="AI189" s="33">
        <f>IF(ISERROR(AH189/J188),0,AH189/J188)</f>
        <v>0.1144103555208987</v>
      </c>
      <c r="AJ189" s="34">
        <f>IF(ISERROR(AH189/$AH$192),"-",AH189/$AH$192)</f>
        <v>0.8188405797101449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ht="35.1" customHeight="1" outlineLevel="1" x14ac:dyDescent="0.25">
      <c r="A190" s="26">
        <v>2</v>
      </c>
      <c r="B190" s="26"/>
      <c r="C190" s="54" t="s">
        <v>170</v>
      </c>
      <c r="D190" s="55">
        <v>43510</v>
      </c>
      <c r="E190" s="65" t="s">
        <v>134</v>
      </c>
      <c r="F190" s="65" t="s">
        <v>132</v>
      </c>
      <c r="G190" s="63" t="s">
        <v>133</v>
      </c>
      <c r="H190" s="68"/>
      <c r="I190" s="2"/>
      <c r="J190" s="225"/>
      <c r="K190" s="59">
        <v>300000000</v>
      </c>
      <c r="L190" s="1"/>
      <c r="M190" s="57"/>
      <c r="N190" s="64"/>
      <c r="O190" s="57"/>
      <c r="P190" s="53"/>
      <c r="Q190" s="53"/>
      <c r="R190" s="31"/>
      <c r="S190" s="31"/>
      <c r="T190" s="31">
        <v>300000000</v>
      </c>
      <c r="U190" s="32">
        <f>SUM(R190:T190)</f>
        <v>300000000</v>
      </c>
      <c r="V190" s="31"/>
      <c r="W190" s="31"/>
      <c r="X190" s="31"/>
      <c r="Y190" s="32">
        <f>SUM(V190:X190)</f>
        <v>0</v>
      </c>
      <c r="Z190" s="31"/>
      <c r="AA190" s="31"/>
      <c r="AB190" s="31"/>
      <c r="AC190" s="32">
        <f>SUM(Z190:AB190)</f>
        <v>0</v>
      </c>
      <c r="AD190" s="31"/>
      <c r="AE190" s="31">
        <v>0</v>
      </c>
      <c r="AF190" s="31">
        <v>0</v>
      </c>
      <c r="AG190" s="32">
        <f>SUM(AD190:AF190)</f>
        <v>0</v>
      </c>
      <c r="AH190" s="32">
        <f>SUM(U190,Y190,AC190,AG190)</f>
        <v>300000000</v>
      </c>
      <c r="AI190" s="33">
        <f>IF(ISERROR(AH190/J188),0,AH190/J188)</f>
        <v>2.5312025557720951E-2</v>
      </c>
      <c r="AJ190" s="34">
        <f>IF(ISERROR(AH190/$AH$192),"-",AH190/$AH$192)</f>
        <v>0.18115942028985507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4" customFormat="1" x14ac:dyDescent="0.25">
      <c r="A191" s="199" t="s">
        <v>73</v>
      </c>
      <c r="B191" s="200"/>
      <c r="C191" s="200"/>
      <c r="D191" s="200"/>
      <c r="E191" s="200"/>
      <c r="F191" s="200"/>
      <c r="G191" s="200"/>
      <c r="H191" s="200"/>
      <c r="I191" s="201"/>
      <c r="J191" s="162">
        <f>J188</f>
        <v>11852074000</v>
      </c>
      <c r="K191" s="162">
        <f>SUM(K189:K190)</f>
        <v>1656000000</v>
      </c>
      <c r="L191" s="163"/>
      <c r="M191" s="162">
        <f>SUM(M189:M190)</f>
        <v>0</v>
      </c>
      <c r="N191" s="162">
        <f>SUM(N189:N190)</f>
        <v>0</v>
      </c>
      <c r="O191" s="162">
        <f>SUM(O189:O190)</f>
        <v>0</v>
      </c>
      <c r="P191" s="164"/>
      <c r="Q191" s="165"/>
      <c r="R191" s="162">
        <f t="shared" ref="R191:AH191" si="120">SUM(R189:R190)</f>
        <v>0</v>
      </c>
      <c r="S191" s="162">
        <f t="shared" si="120"/>
        <v>678000000</v>
      </c>
      <c r="T191" s="162">
        <f t="shared" si="120"/>
        <v>300000000</v>
      </c>
      <c r="U191" s="162">
        <f t="shared" si="120"/>
        <v>978000000</v>
      </c>
      <c r="V191" s="162">
        <f t="shared" si="120"/>
        <v>0</v>
      </c>
      <c r="W191" s="162">
        <f t="shared" si="120"/>
        <v>678000000</v>
      </c>
      <c r="X191" s="162">
        <f t="shared" si="120"/>
        <v>0</v>
      </c>
      <c r="Y191" s="162">
        <f t="shared" si="120"/>
        <v>678000000</v>
      </c>
      <c r="Z191" s="162">
        <f t="shared" si="120"/>
        <v>0</v>
      </c>
      <c r="AA191" s="162">
        <f t="shared" si="120"/>
        <v>0</v>
      </c>
      <c r="AB191" s="162">
        <f t="shared" si="120"/>
        <v>0</v>
      </c>
      <c r="AC191" s="162">
        <f t="shared" si="120"/>
        <v>0</v>
      </c>
      <c r="AD191" s="162">
        <f t="shared" si="120"/>
        <v>0</v>
      </c>
      <c r="AE191" s="162">
        <f t="shared" si="120"/>
        <v>0</v>
      </c>
      <c r="AF191" s="162">
        <f t="shared" si="120"/>
        <v>0</v>
      </c>
      <c r="AG191" s="162">
        <f t="shared" si="120"/>
        <v>0</v>
      </c>
      <c r="AH191" s="162">
        <f t="shared" si="120"/>
        <v>1656000000</v>
      </c>
      <c r="AI191" s="166">
        <f>IF(ISERROR(AH191/J191),0,AH191/J191)</f>
        <v>0.13972238107861965</v>
      </c>
      <c r="AJ191" s="166">
        <f>IF(ISERROR(AH191/$AH$192),0,AH191/$AH$192)</f>
        <v>1</v>
      </c>
      <c r="AK191" s="12"/>
      <c r="AL191" s="12"/>
      <c r="AM191" s="12"/>
      <c r="AN191" s="12"/>
      <c r="AO191" s="12"/>
      <c r="AP191" s="12"/>
      <c r="AQ191" s="12"/>
      <c r="AR191" s="12"/>
    </row>
    <row r="192" spans="1:44" s="70" customFormat="1" ht="15" customHeight="1" x14ac:dyDescent="0.25">
      <c r="A192" s="202" t="str">
        <f>"TOTAL ASIG."&amp;" "&amp;$A$5</f>
        <v>TOTAL ASIG. 24-03-335 "Programa de Habitabilidad"</v>
      </c>
      <c r="B192" s="203"/>
      <c r="C192" s="203"/>
      <c r="D192" s="203"/>
      <c r="E192" s="203"/>
      <c r="F192" s="203"/>
      <c r="G192" s="203"/>
      <c r="H192" s="203"/>
      <c r="I192" s="204"/>
      <c r="J192" s="167">
        <f>SUM(J19,J31,J43,J55,J67,J79,J91,J103,J115,J127,J139,J151,J163,J175,J187,J191)</f>
        <v>11852074000</v>
      </c>
      <c r="K192" s="167">
        <f>+K19+K31+K43+K55+K67+K79+K91+K103+K115+K127+K139+K151+K187+K163+K175+K191</f>
        <v>1656000000</v>
      </c>
      <c r="L192" s="168"/>
      <c r="M192" s="167">
        <f>+M19+M31+M43+M55+M67+M79+M91+M103+M115+M127+M139+M151+M187+M163+M175+M191</f>
        <v>0</v>
      </c>
      <c r="N192" s="167">
        <f>+N19+N31+N43+N55+N67+N79+N91+N103+N115+N127+N139+N151+N187+N163+N175+N191</f>
        <v>0</v>
      </c>
      <c r="O192" s="167">
        <f>+O19+O31+O43+O55+O67+O79+O91+O103+O115+O127+O139+O151+O187+O163+O175+O191</f>
        <v>0</v>
      </c>
      <c r="P192" s="169"/>
      <c r="Q192" s="179"/>
      <c r="R192" s="167">
        <f t="shared" ref="R192:AH192" si="121">+R19+R31+R43+R55+R67+R79+R91+R103+R115+R127+R139+R151+R187+R163+R175+R191</f>
        <v>0</v>
      </c>
      <c r="S192" s="167">
        <f t="shared" si="121"/>
        <v>678000000</v>
      </c>
      <c r="T192" s="167">
        <f t="shared" si="121"/>
        <v>300000000</v>
      </c>
      <c r="U192" s="167">
        <f t="shared" si="121"/>
        <v>978000000</v>
      </c>
      <c r="V192" s="167">
        <f t="shared" si="121"/>
        <v>0</v>
      </c>
      <c r="W192" s="167">
        <f t="shared" si="121"/>
        <v>678000000</v>
      </c>
      <c r="X192" s="167">
        <f t="shared" si="121"/>
        <v>0</v>
      </c>
      <c r="Y192" s="167">
        <f t="shared" si="121"/>
        <v>678000000</v>
      </c>
      <c r="Z192" s="167">
        <f t="shared" si="121"/>
        <v>0</v>
      </c>
      <c r="AA192" s="167">
        <f t="shared" si="121"/>
        <v>0</v>
      </c>
      <c r="AB192" s="167">
        <f t="shared" si="121"/>
        <v>0</v>
      </c>
      <c r="AC192" s="167">
        <f t="shared" si="121"/>
        <v>0</v>
      </c>
      <c r="AD192" s="167">
        <f t="shared" si="121"/>
        <v>0</v>
      </c>
      <c r="AE192" s="167">
        <f t="shared" si="121"/>
        <v>0</v>
      </c>
      <c r="AF192" s="167">
        <f t="shared" si="121"/>
        <v>0</v>
      </c>
      <c r="AG192" s="167">
        <f t="shared" si="121"/>
        <v>0</v>
      </c>
      <c r="AH192" s="167">
        <f t="shared" si="121"/>
        <v>1656000000</v>
      </c>
      <c r="AI192" s="171">
        <f>IF(ISERROR(AH192/J192),0,AH192/J192)</f>
        <v>0.13972238107861965</v>
      </c>
      <c r="AJ192" s="171">
        <f>IF(ISERROR(AH192/$AH$192),0,AH192/$AH$192)</f>
        <v>1</v>
      </c>
      <c r="AK192" s="15"/>
      <c r="AL192" s="15"/>
      <c r="AM192" s="15"/>
      <c r="AN192" s="15"/>
      <c r="AO192" s="15"/>
      <c r="AP192" s="15"/>
      <c r="AQ192" s="15"/>
      <c r="AR192" s="15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  <c r="AK194" s="12"/>
      <c r="AL194" s="12"/>
      <c r="AM194" s="12"/>
      <c r="AN194" s="12"/>
      <c r="AO194" s="12"/>
      <c r="AP194" s="12"/>
      <c r="AQ194" s="12"/>
      <c r="AR194" s="12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  <c r="AK196" s="12"/>
      <c r="AL196" s="12"/>
      <c r="AM196" s="12"/>
      <c r="AN196" s="12"/>
      <c r="AO196" s="12"/>
      <c r="AP196" s="12"/>
      <c r="AQ196" s="12"/>
      <c r="AR196" s="12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32" x14ac:dyDescent="0.25">
      <c r="A209" s="15"/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</row>
  </sheetData>
  <mergeCells count="62">
    <mergeCell ref="A188:E188"/>
    <mergeCell ref="A191:I191"/>
    <mergeCell ref="A192:I192"/>
    <mergeCell ref="J188:J190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90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89:G190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90 N189:N190 P105:Q114 E93:G102 L93:L102 P93:Q102 E81:G90 L81:L90 P81:Q90 E69:G78 L69:L78 P69:Q78 E105:G114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:K190 K9:K18 K21:K30 K69:K78">
      <formula1>255</formula1>
    </dataValidation>
    <dataValidation type="decimal" allowBlank="1" showInputMessage="1" showErrorMessage="1" errorTitle="Sólo números" error="Sólo ingresar números sin letras_x000a_" sqref="M117 AD189:AF190 M59:N66 M106:N114 M189:M190 M118:N126 V189:X190 Z189:AB190 V117:X126 R189:T190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:D19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80" orientation="landscape" r:id="rId1"/>
  <ignoredErrors>
    <ignoredError sqref="A3" unlockedFormula="1"/>
  </ignoredError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AC15" sqref="AC15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+'24-03-335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+'24-03-335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+'24-03-335 Ind. Proy'!A5:U5</f>
        <v>24-03-335 "Programa de Habitabilidad"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+'24-03-335 Ind. Proy'!J19</f>
        <v>0</v>
      </c>
      <c r="C8" s="10">
        <f>+'24-03-335 Ind. Proy'!K19</f>
        <v>0</v>
      </c>
      <c r="D8" s="10">
        <f>+'24-03-335 Ind. Proy'!M19</f>
        <v>0</v>
      </c>
      <c r="E8" s="10">
        <f>+'24-03-335 Ind. Proy'!N19</f>
        <v>0</v>
      </c>
      <c r="F8" s="10">
        <f>+'24-03-335 Ind. Proy'!O19</f>
        <v>0</v>
      </c>
      <c r="G8" s="10">
        <f>+'24-03-335 Ind. Proy'!R19</f>
        <v>0</v>
      </c>
      <c r="H8" s="10">
        <f>+'24-03-335 Ind. Proy'!S19</f>
        <v>0</v>
      </c>
      <c r="I8" s="10">
        <f>+'24-03-335 Ind. Proy'!T19</f>
        <v>0</v>
      </c>
      <c r="J8" s="10">
        <f>+'24-03-335 Ind. Proy'!U19</f>
        <v>0</v>
      </c>
      <c r="K8" s="10">
        <f>+'24-03-335 Ind. Proy'!V19</f>
        <v>0</v>
      </c>
      <c r="L8" s="10">
        <f>+'24-03-335 Ind. Proy'!W19</f>
        <v>0</v>
      </c>
      <c r="M8" s="10">
        <f>+'24-03-335 Ind. Proy'!X19</f>
        <v>0</v>
      </c>
      <c r="N8" s="10">
        <f>+'24-03-335 Ind. Proy'!Y19</f>
        <v>0</v>
      </c>
      <c r="O8" s="10">
        <f>+'24-03-335 Ind. Proy'!Z19</f>
        <v>0</v>
      </c>
      <c r="P8" s="10">
        <f>+'24-03-335 Ind. Proy'!AA19</f>
        <v>0</v>
      </c>
      <c r="Q8" s="10">
        <f>+'24-03-335 Ind. Proy'!AB19</f>
        <v>0</v>
      </c>
      <c r="R8" s="10">
        <f>+'24-03-335 Ind. Proy'!AC19</f>
        <v>0</v>
      </c>
      <c r="S8" s="10">
        <f>+'24-03-335 Ind. Proy'!AD19</f>
        <v>0</v>
      </c>
      <c r="T8" s="10">
        <f>+'24-03-335 Ind. Proy'!AE19</f>
        <v>0</v>
      </c>
      <c r="U8" s="10">
        <f>+'24-03-335 Ind. Proy'!AF19</f>
        <v>0</v>
      </c>
      <c r="V8" s="10">
        <f>+'24-03-335 Ind. Proy'!AG19</f>
        <v>0</v>
      </c>
      <c r="W8" s="10">
        <f>+'24-03-335 Ind. Proy'!AH19</f>
        <v>0</v>
      </c>
      <c r="X8" s="49">
        <f>+'24-03-335 Ind. Proy'!AI19</f>
        <v>0</v>
      </c>
      <c r="Y8" s="49">
        <f>+'24-03-335 Ind. Proy'!AJ19</f>
        <v>0</v>
      </c>
    </row>
    <row r="9" spans="1:25" s="45" customFormat="1" ht="24.75" customHeight="1" x14ac:dyDescent="0.25">
      <c r="A9" s="48" t="s">
        <v>44</v>
      </c>
      <c r="B9" s="10">
        <f>+'24-03-335 Ind. Proy'!J31</f>
        <v>0</v>
      </c>
      <c r="C9" s="10">
        <f>+'24-03-335 Ind. Proy'!K31</f>
        <v>0</v>
      </c>
      <c r="D9" s="10">
        <f>+'24-03-335 Ind. Proy'!M31</f>
        <v>0</v>
      </c>
      <c r="E9" s="10">
        <f>+'24-03-335 Ind. Proy'!N31</f>
        <v>0</v>
      </c>
      <c r="F9" s="10">
        <f>+'24-03-335 Ind. Proy'!O31</f>
        <v>0</v>
      </c>
      <c r="G9" s="10">
        <f>+'24-03-335 Ind. Proy'!R31</f>
        <v>0</v>
      </c>
      <c r="H9" s="10">
        <f>+'24-03-335 Ind. Proy'!S31</f>
        <v>0</v>
      </c>
      <c r="I9" s="10">
        <f>+'24-03-335 Ind. Proy'!T31</f>
        <v>0</v>
      </c>
      <c r="J9" s="10">
        <f>+'24-03-335 Ind. Proy'!U31</f>
        <v>0</v>
      </c>
      <c r="K9" s="10">
        <f>+'24-03-335 Ind. Proy'!V31</f>
        <v>0</v>
      </c>
      <c r="L9" s="10">
        <f>+'24-03-335 Ind. Proy'!W31</f>
        <v>0</v>
      </c>
      <c r="M9" s="10">
        <f>+'24-03-335 Ind. Proy'!X31</f>
        <v>0</v>
      </c>
      <c r="N9" s="10">
        <f>+'24-03-335 Ind. Proy'!Y31</f>
        <v>0</v>
      </c>
      <c r="O9" s="10">
        <f>+'24-03-335 Ind. Proy'!Z31</f>
        <v>0</v>
      </c>
      <c r="P9" s="10">
        <f>+'24-03-335 Ind. Proy'!AA31</f>
        <v>0</v>
      </c>
      <c r="Q9" s="10">
        <f>+'24-03-335 Ind. Proy'!AB31</f>
        <v>0</v>
      </c>
      <c r="R9" s="10">
        <f>+'24-03-335 Ind. Proy'!AC31</f>
        <v>0</v>
      </c>
      <c r="S9" s="10">
        <f>+'24-03-335 Ind. Proy'!AD31</f>
        <v>0</v>
      </c>
      <c r="T9" s="10">
        <f>+'24-03-335 Ind. Proy'!AE31</f>
        <v>0</v>
      </c>
      <c r="U9" s="10">
        <f>+'24-03-335 Ind. Proy'!AF31</f>
        <v>0</v>
      </c>
      <c r="V9" s="10">
        <f>+'24-03-335 Ind. Proy'!AG31</f>
        <v>0</v>
      </c>
      <c r="W9" s="10">
        <f>+'24-03-335 Ind. Proy'!AH31</f>
        <v>0</v>
      </c>
      <c r="X9" s="49">
        <f>+'24-03-335 Ind. Proy'!AI31</f>
        <v>0</v>
      </c>
      <c r="Y9" s="49">
        <f>+'24-03-335 Ind. Proy'!AJ31</f>
        <v>0</v>
      </c>
    </row>
    <row r="10" spans="1:25" s="45" customFormat="1" ht="24.75" customHeight="1" x14ac:dyDescent="0.25">
      <c r="A10" s="48" t="s">
        <v>46</v>
      </c>
      <c r="B10" s="10">
        <f>+'24-03-335 Ind. Proy'!J43</f>
        <v>0</v>
      </c>
      <c r="C10" s="10">
        <f>+'24-03-335 Ind. Proy'!K43</f>
        <v>0</v>
      </c>
      <c r="D10" s="10">
        <f>+'24-03-335 Ind. Proy'!M43</f>
        <v>0</v>
      </c>
      <c r="E10" s="10">
        <f>+'24-03-335 Ind. Proy'!N43</f>
        <v>0</v>
      </c>
      <c r="F10" s="10">
        <f>+'24-03-335 Ind. Proy'!O43</f>
        <v>0</v>
      </c>
      <c r="G10" s="10">
        <f>+'24-03-335 Ind. Proy'!R43</f>
        <v>0</v>
      </c>
      <c r="H10" s="10">
        <f>+'24-03-335 Ind. Proy'!S43</f>
        <v>0</v>
      </c>
      <c r="I10" s="10">
        <f>+'24-03-335 Ind. Proy'!T43</f>
        <v>0</v>
      </c>
      <c r="J10" s="10">
        <f>+'24-03-335 Ind. Proy'!U43</f>
        <v>0</v>
      </c>
      <c r="K10" s="10">
        <f>+'24-03-335 Ind. Proy'!V43</f>
        <v>0</v>
      </c>
      <c r="L10" s="10">
        <f>+'24-03-335 Ind. Proy'!W43</f>
        <v>0</v>
      </c>
      <c r="M10" s="10">
        <f>+'24-03-335 Ind. Proy'!X43</f>
        <v>0</v>
      </c>
      <c r="N10" s="10">
        <f>+'24-03-335 Ind. Proy'!Y43</f>
        <v>0</v>
      </c>
      <c r="O10" s="10">
        <f>+'24-03-335 Ind. Proy'!Z43</f>
        <v>0</v>
      </c>
      <c r="P10" s="10">
        <f>+'24-03-335 Ind. Proy'!AA43</f>
        <v>0</v>
      </c>
      <c r="Q10" s="10">
        <f>+'24-03-335 Ind. Proy'!AB43</f>
        <v>0</v>
      </c>
      <c r="R10" s="10">
        <f>+'24-03-335 Ind. Proy'!AC43</f>
        <v>0</v>
      </c>
      <c r="S10" s="10">
        <f>+'24-03-335 Ind. Proy'!AD43</f>
        <v>0</v>
      </c>
      <c r="T10" s="10">
        <f>+'24-03-335 Ind. Proy'!AE43</f>
        <v>0</v>
      </c>
      <c r="U10" s="10">
        <f>+'24-03-335 Ind. Proy'!AF43</f>
        <v>0</v>
      </c>
      <c r="V10" s="10">
        <f>+'24-03-335 Ind. Proy'!AG43</f>
        <v>0</v>
      </c>
      <c r="W10" s="10">
        <f>+'24-03-335 Ind. Proy'!AH43</f>
        <v>0</v>
      </c>
      <c r="X10" s="49">
        <f>+'24-03-335 Ind. Proy'!AI43</f>
        <v>0</v>
      </c>
      <c r="Y10" s="49">
        <f>+'24-03-335 Ind. Proy'!AJ43</f>
        <v>0</v>
      </c>
    </row>
    <row r="11" spans="1:25" s="45" customFormat="1" ht="24.75" customHeight="1" x14ac:dyDescent="0.25">
      <c r="A11" s="48" t="s">
        <v>48</v>
      </c>
      <c r="B11" s="10">
        <f>+'24-03-335 Ind. Proy'!J55</f>
        <v>0</v>
      </c>
      <c r="C11" s="10">
        <f>+'24-03-335 Ind. Proy'!K55</f>
        <v>0</v>
      </c>
      <c r="D11" s="10">
        <f>+'24-03-335 Ind. Proy'!M55</f>
        <v>0</v>
      </c>
      <c r="E11" s="10">
        <f>+'24-03-335 Ind. Proy'!N55</f>
        <v>0</v>
      </c>
      <c r="F11" s="10">
        <f>+'24-03-335 Ind. Proy'!O55</f>
        <v>0</v>
      </c>
      <c r="G11" s="10">
        <f>+'24-03-335 Ind. Proy'!R55</f>
        <v>0</v>
      </c>
      <c r="H11" s="10">
        <f>+'24-03-335 Ind. Proy'!S55</f>
        <v>0</v>
      </c>
      <c r="I11" s="10">
        <f>+'24-03-335 Ind. Proy'!T55</f>
        <v>0</v>
      </c>
      <c r="J11" s="10">
        <f>+'24-03-335 Ind. Proy'!U55</f>
        <v>0</v>
      </c>
      <c r="K11" s="10">
        <f>+'24-03-335 Ind. Proy'!V55</f>
        <v>0</v>
      </c>
      <c r="L11" s="10">
        <f>+'24-03-335 Ind. Proy'!W55</f>
        <v>0</v>
      </c>
      <c r="M11" s="10">
        <f>+'24-03-335 Ind. Proy'!X55</f>
        <v>0</v>
      </c>
      <c r="N11" s="10">
        <f>+'24-03-335 Ind. Proy'!Y55</f>
        <v>0</v>
      </c>
      <c r="O11" s="10">
        <f>+'24-03-335 Ind. Proy'!Z55</f>
        <v>0</v>
      </c>
      <c r="P11" s="10">
        <f>+'24-03-335 Ind. Proy'!AA55</f>
        <v>0</v>
      </c>
      <c r="Q11" s="10">
        <f>+'24-03-335 Ind. Proy'!AB55</f>
        <v>0</v>
      </c>
      <c r="R11" s="10">
        <f>+'24-03-335 Ind. Proy'!AC55</f>
        <v>0</v>
      </c>
      <c r="S11" s="10">
        <f>+'24-03-335 Ind. Proy'!AD55</f>
        <v>0</v>
      </c>
      <c r="T11" s="10">
        <f>+'24-03-335 Ind. Proy'!AE55</f>
        <v>0</v>
      </c>
      <c r="U11" s="10">
        <f>+'24-03-335 Ind. Proy'!AF55</f>
        <v>0</v>
      </c>
      <c r="V11" s="10">
        <f>+'24-03-335 Ind. Proy'!AG55</f>
        <v>0</v>
      </c>
      <c r="W11" s="10">
        <f>+'24-03-335 Ind. Proy'!AH55</f>
        <v>0</v>
      </c>
      <c r="X11" s="49">
        <f>+'24-03-335 Ind. Proy'!AI55</f>
        <v>0</v>
      </c>
      <c r="Y11" s="49">
        <f>+'24-03-335 Ind. Proy'!AJ55</f>
        <v>0</v>
      </c>
    </row>
    <row r="12" spans="1:25" s="45" customFormat="1" ht="24.75" customHeight="1" x14ac:dyDescent="0.25">
      <c r="A12" s="48" t="s">
        <v>50</v>
      </c>
      <c r="B12" s="10">
        <f>+'24-03-335 Ind. Proy'!J67</f>
        <v>0</v>
      </c>
      <c r="C12" s="10">
        <f>+'24-03-335 Ind. Proy'!K67</f>
        <v>0</v>
      </c>
      <c r="D12" s="10">
        <f>+'24-03-335 Ind. Proy'!M67</f>
        <v>0</v>
      </c>
      <c r="E12" s="10">
        <f>+'24-03-335 Ind. Proy'!N67</f>
        <v>0</v>
      </c>
      <c r="F12" s="10">
        <f>+'24-03-335 Ind. Proy'!O67</f>
        <v>0</v>
      </c>
      <c r="G12" s="10">
        <f>+'24-03-335 Ind. Proy'!R67</f>
        <v>0</v>
      </c>
      <c r="H12" s="10">
        <f>+'24-03-335 Ind. Proy'!S67</f>
        <v>0</v>
      </c>
      <c r="I12" s="10">
        <f>+'24-03-335 Ind. Proy'!T67</f>
        <v>0</v>
      </c>
      <c r="J12" s="10">
        <f>+'24-03-335 Ind. Proy'!U67</f>
        <v>0</v>
      </c>
      <c r="K12" s="10">
        <f>+'24-03-335 Ind. Proy'!V67</f>
        <v>0</v>
      </c>
      <c r="L12" s="10">
        <f>+'24-03-335 Ind. Proy'!W67</f>
        <v>0</v>
      </c>
      <c r="M12" s="10">
        <f>+'24-03-335 Ind. Proy'!X67</f>
        <v>0</v>
      </c>
      <c r="N12" s="10">
        <f>+'24-03-335 Ind. Proy'!Y67</f>
        <v>0</v>
      </c>
      <c r="O12" s="10">
        <f>+'24-03-335 Ind. Proy'!Z67</f>
        <v>0</v>
      </c>
      <c r="P12" s="10">
        <f>+'24-03-335 Ind. Proy'!AA67</f>
        <v>0</v>
      </c>
      <c r="Q12" s="10">
        <f>+'24-03-335 Ind. Proy'!AB67</f>
        <v>0</v>
      </c>
      <c r="R12" s="10">
        <f>+'24-03-335 Ind. Proy'!AC67</f>
        <v>0</v>
      </c>
      <c r="S12" s="10">
        <f>+'24-03-335 Ind. Proy'!AD67</f>
        <v>0</v>
      </c>
      <c r="T12" s="10">
        <f>+'24-03-335 Ind. Proy'!AE67</f>
        <v>0</v>
      </c>
      <c r="U12" s="10">
        <f>+'24-03-335 Ind. Proy'!AF67</f>
        <v>0</v>
      </c>
      <c r="V12" s="10">
        <f>+'24-03-335 Ind. Proy'!AG67</f>
        <v>0</v>
      </c>
      <c r="W12" s="10">
        <f>+'24-03-335 Ind. Proy'!AH67</f>
        <v>0</v>
      </c>
      <c r="X12" s="49">
        <f>+'24-03-335 Ind. Proy'!AI67</f>
        <v>0</v>
      </c>
      <c r="Y12" s="49">
        <f>+'24-03-335 Ind. Proy'!AJ67</f>
        <v>0</v>
      </c>
    </row>
    <row r="13" spans="1:25" s="45" customFormat="1" ht="24.75" customHeight="1" x14ac:dyDescent="0.25">
      <c r="A13" s="48" t="s">
        <v>52</v>
      </c>
      <c r="B13" s="10">
        <f>+'24-03-335 Ind. Proy'!J79</f>
        <v>0</v>
      </c>
      <c r="C13" s="10">
        <f>+'24-03-335 Ind. Proy'!K79</f>
        <v>0</v>
      </c>
      <c r="D13" s="10">
        <f>+'24-03-335 Ind. Proy'!M79</f>
        <v>0</v>
      </c>
      <c r="E13" s="10">
        <f>+'24-03-335 Ind. Proy'!N79</f>
        <v>0</v>
      </c>
      <c r="F13" s="10">
        <f>+'24-03-335 Ind. Proy'!O79</f>
        <v>0</v>
      </c>
      <c r="G13" s="10">
        <f>+'24-03-335 Ind. Proy'!R79</f>
        <v>0</v>
      </c>
      <c r="H13" s="10">
        <f>+'24-03-335 Ind. Proy'!S79</f>
        <v>0</v>
      </c>
      <c r="I13" s="10">
        <f>+'24-03-335 Ind. Proy'!T79</f>
        <v>0</v>
      </c>
      <c r="J13" s="10">
        <f>+'24-03-335 Ind. Proy'!U79</f>
        <v>0</v>
      </c>
      <c r="K13" s="10">
        <f>+'24-03-335 Ind. Proy'!V79</f>
        <v>0</v>
      </c>
      <c r="L13" s="10">
        <f>+'24-03-335 Ind. Proy'!W79</f>
        <v>0</v>
      </c>
      <c r="M13" s="10">
        <f>+'24-03-335 Ind. Proy'!X79</f>
        <v>0</v>
      </c>
      <c r="N13" s="10">
        <f>+'24-03-335 Ind. Proy'!Y79</f>
        <v>0</v>
      </c>
      <c r="O13" s="10">
        <f>+'24-03-335 Ind. Proy'!Z79</f>
        <v>0</v>
      </c>
      <c r="P13" s="10">
        <f>+'24-03-335 Ind. Proy'!AA79</f>
        <v>0</v>
      </c>
      <c r="Q13" s="10">
        <f>+'24-03-335 Ind. Proy'!AB79</f>
        <v>0</v>
      </c>
      <c r="R13" s="10">
        <f>+'24-03-335 Ind. Proy'!AC79</f>
        <v>0</v>
      </c>
      <c r="S13" s="10">
        <f>+'24-03-335 Ind. Proy'!AD79</f>
        <v>0</v>
      </c>
      <c r="T13" s="10">
        <f>+'24-03-335 Ind. Proy'!AE79</f>
        <v>0</v>
      </c>
      <c r="U13" s="10">
        <f>+'24-03-335 Ind. Proy'!AF79</f>
        <v>0</v>
      </c>
      <c r="V13" s="10">
        <f>+'24-03-335 Ind. Proy'!AG79</f>
        <v>0</v>
      </c>
      <c r="W13" s="10">
        <f>+'24-03-335 Ind. Proy'!AH79</f>
        <v>0</v>
      </c>
      <c r="X13" s="49">
        <f>+'24-03-335 Ind. Proy'!AI79</f>
        <v>0</v>
      </c>
      <c r="Y13" s="49">
        <f>+'24-03-335 Ind. Proy'!AJ79</f>
        <v>0</v>
      </c>
    </row>
    <row r="14" spans="1:25" s="45" customFormat="1" ht="24.75" customHeight="1" x14ac:dyDescent="0.25">
      <c r="A14" s="48" t="s">
        <v>54</v>
      </c>
      <c r="B14" s="10">
        <f>+'24-03-335 Ind. Proy'!J91</f>
        <v>0</v>
      </c>
      <c r="C14" s="10">
        <f>+'24-03-335 Ind. Proy'!K91</f>
        <v>0</v>
      </c>
      <c r="D14" s="10">
        <f>+'24-03-335 Ind. Proy'!M91</f>
        <v>0</v>
      </c>
      <c r="E14" s="10">
        <f>+'24-03-335 Ind. Proy'!N91</f>
        <v>0</v>
      </c>
      <c r="F14" s="10">
        <f>+'24-03-335 Ind. Proy'!O91</f>
        <v>0</v>
      </c>
      <c r="G14" s="10">
        <f>+'24-03-335 Ind. Proy'!R91</f>
        <v>0</v>
      </c>
      <c r="H14" s="10">
        <f>+'24-03-335 Ind. Proy'!S91</f>
        <v>0</v>
      </c>
      <c r="I14" s="10">
        <f>+'24-03-335 Ind. Proy'!T91</f>
        <v>0</v>
      </c>
      <c r="J14" s="10">
        <f>+'24-03-335 Ind. Proy'!U91</f>
        <v>0</v>
      </c>
      <c r="K14" s="10">
        <f>+'24-03-335 Ind. Proy'!V91</f>
        <v>0</v>
      </c>
      <c r="L14" s="10">
        <f>+'24-03-335 Ind. Proy'!W91</f>
        <v>0</v>
      </c>
      <c r="M14" s="10">
        <f>+'24-03-335 Ind. Proy'!X91</f>
        <v>0</v>
      </c>
      <c r="N14" s="10">
        <f>+'24-03-335 Ind. Proy'!Y91</f>
        <v>0</v>
      </c>
      <c r="O14" s="10">
        <f>+'24-03-335 Ind. Proy'!Z91</f>
        <v>0</v>
      </c>
      <c r="P14" s="10">
        <f>+'24-03-335 Ind. Proy'!AA91</f>
        <v>0</v>
      </c>
      <c r="Q14" s="10">
        <f>+'24-03-335 Ind. Proy'!AB91</f>
        <v>0</v>
      </c>
      <c r="R14" s="10">
        <f>+'24-03-335 Ind. Proy'!AC91</f>
        <v>0</v>
      </c>
      <c r="S14" s="10">
        <f>+'24-03-335 Ind. Proy'!AD91</f>
        <v>0</v>
      </c>
      <c r="T14" s="10">
        <f>+'24-03-335 Ind. Proy'!AE91</f>
        <v>0</v>
      </c>
      <c r="U14" s="10">
        <f>+'24-03-335 Ind. Proy'!AF91</f>
        <v>0</v>
      </c>
      <c r="V14" s="10">
        <f>+'24-03-335 Ind. Proy'!AG91</f>
        <v>0</v>
      </c>
      <c r="W14" s="10">
        <f>+'24-03-335 Ind. Proy'!AH91</f>
        <v>0</v>
      </c>
      <c r="X14" s="49">
        <f>+'24-03-335 Ind. Proy'!AI91</f>
        <v>0</v>
      </c>
      <c r="Y14" s="49">
        <f>+'24-03-335 Ind. Proy'!AJ91</f>
        <v>0</v>
      </c>
    </row>
    <row r="15" spans="1:25" s="45" customFormat="1" ht="24.75" customHeight="1" x14ac:dyDescent="0.25">
      <c r="A15" s="48" t="s">
        <v>56</v>
      </c>
      <c r="B15" s="10">
        <f>+'24-03-335 Ind. Proy'!J103</f>
        <v>0</v>
      </c>
      <c r="C15" s="10">
        <f>+'24-03-335 Ind. Proy'!K103</f>
        <v>0</v>
      </c>
      <c r="D15" s="10">
        <f>+'24-03-335 Ind. Proy'!M103</f>
        <v>0</v>
      </c>
      <c r="E15" s="10">
        <f>+'24-03-335 Ind. Proy'!N103</f>
        <v>0</v>
      </c>
      <c r="F15" s="10">
        <f>+'24-03-335 Ind. Proy'!O103</f>
        <v>0</v>
      </c>
      <c r="G15" s="10">
        <f>+'24-03-335 Ind. Proy'!R103</f>
        <v>0</v>
      </c>
      <c r="H15" s="10">
        <f>+'24-03-335 Ind. Proy'!S103</f>
        <v>0</v>
      </c>
      <c r="I15" s="10">
        <f>+'24-03-335 Ind. Proy'!T103</f>
        <v>0</v>
      </c>
      <c r="J15" s="10">
        <f>+'24-03-335 Ind. Proy'!U103</f>
        <v>0</v>
      </c>
      <c r="K15" s="10">
        <f>+'24-03-335 Ind. Proy'!V103</f>
        <v>0</v>
      </c>
      <c r="L15" s="10">
        <f>+'24-03-335 Ind. Proy'!W103</f>
        <v>0</v>
      </c>
      <c r="M15" s="10">
        <f>+'24-03-335 Ind. Proy'!X103</f>
        <v>0</v>
      </c>
      <c r="N15" s="10">
        <f>+'24-03-335 Ind. Proy'!Y103</f>
        <v>0</v>
      </c>
      <c r="O15" s="10">
        <f>+'24-03-335 Ind. Proy'!Z103</f>
        <v>0</v>
      </c>
      <c r="P15" s="10">
        <f>+'24-03-335 Ind. Proy'!AA103</f>
        <v>0</v>
      </c>
      <c r="Q15" s="10">
        <f>+'24-03-335 Ind. Proy'!AB103</f>
        <v>0</v>
      </c>
      <c r="R15" s="10">
        <f>+'24-03-335 Ind. Proy'!AC103</f>
        <v>0</v>
      </c>
      <c r="S15" s="10">
        <f>+'24-03-335 Ind. Proy'!AD103</f>
        <v>0</v>
      </c>
      <c r="T15" s="10">
        <f>+'24-03-335 Ind. Proy'!AE103</f>
        <v>0</v>
      </c>
      <c r="U15" s="10">
        <f>+'24-03-335 Ind. Proy'!AF103</f>
        <v>0</v>
      </c>
      <c r="V15" s="10">
        <f>+'24-03-335 Ind. Proy'!AG103</f>
        <v>0</v>
      </c>
      <c r="W15" s="10">
        <f>+'24-03-335 Ind. Proy'!AH103</f>
        <v>0</v>
      </c>
      <c r="X15" s="49">
        <f>+'24-03-335 Ind. Proy'!AI103</f>
        <v>0</v>
      </c>
      <c r="Y15" s="49">
        <f>+'24-03-335 Ind. Proy'!AJ103</f>
        <v>0</v>
      </c>
    </row>
    <row r="16" spans="1:25" s="45" customFormat="1" ht="24.75" customHeight="1" x14ac:dyDescent="0.25">
      <c r="A16" s="48" t="s">
        <v>58</v>
      </c>
      <c r="B16" s="10">
        <f>+'24-03-335 Ind. Proy'!J115</f>
        <v>0</v>
      </c>
      <c r="C16" s="10">
        <f>+'24-03-335 Ind. Proy'!K115</f>
        <v>0</v>
      </c>
      <c r="D16" s="10">
        <f>+'24-03-335 Ind. Proy'!M115</f>
        <v>0</v>
      </c>
      <c r="E16" s="10">
        <f>+'24-03-335 Ind. Proy'!N115</f>
        <v>0</v>
      </c>
      <c r="F16" s="10">
        <f>+'24-03-335 Ind. Proy'!O115</f>
        <v>0</v>
      </c>
      <c r="G16" s="10">
        <f>+'24-03-335 Ind. Proy'!R115</f>
        <v>0</v>
      </c>
      <c r="H16" s="10">
        <f>+'24-03-335 Ind. Proy'!S115</f>
        <v>0</v>
      </c>
      <c r="I16" s="10">
        <f>+'24-03-335 Ind. Proy'!T115</f>
        <v>0</v>
      </c>
      <c r="J16" s="10">
        <f>+'24-03-335 Ind. Proy'!U115</f>
        <v>0</v>
      </c>
      <c r="K16" s="10">
        <f>+'24-03-335 Ind. Proy'!V115</f>
        <v>0</v>
      </c>
      <c r="L16" s="10">
        <f>+'24-03-335 Ind. Proy'!W115</f>
        <v>0</v>
      </c>
      <c r="M16" s="10">
        <f>+'24-03-335 Ind. Proy'!X115</f>
        <v>0</v>
      </c>
      <c r="N16" s="10">
        <f>+'24-03-335 Ind. Proy'!Y115</f>
        <v>0</v>
      </c>
      <c r="O16" s="10">
        <f>+'24-03-335 Ind. Proy'!Z115</f>
        <v>0</v>
      </c>
      <c r="P16" s="10">
        <f>+'24-03-335 Ind. Proy'!AA115</f>
        <v>0</v>
      </c>
      <c r="Q16" s="10">
        <f>+'24-03-335 Ind. Proy'!AB115</f>
        <v>0</v>
      </c>
      <c r="R16" s="10">
        <f>+'24-03-335 Ind. Proy'!AC115</f>
        <v>0</v>
      </c>
      <c r="S16" s="10">
        <f>+'24-03-335 Ind. Proy'!AD115</f>
        <v>0</v>
      </c>
      <c r="T16" s="10">
        <f>+'24-03-335 Ind. Proy'!AE115</f>
        <v>0</v>
      </c>
      <c r="U16" s="10">
        <f>+'24-03-335 Ind. Proy'!AF115</f>
        <v>0</v>
      </c>
      <c r="V16" s="10">
        <f>+'24-03-335 Ind. Proy'!AG115</f>
        <v>0</v>
      </c>
      <c r="W16" s="10">
        <f>+'24-03-335 Ind. Proy'!AH115</f>
        <v>0</v>
      </c>
      <c r="X16" s="49">
        <f>+'24-03-335 Ind. Proy'!AI104</f>
        <v>0</v>
      </c>
      <c r="Y16" s="49">
        <f>+'24-03-335 Ind. Proy'!AJ115</f>
        <v>0</v>
      </c>
    </row>
    <row r="17" spans="1:25" s="45" customFormat="1" ht="24.75" customHeight="1" x14ac:dyDescent="0.25">
      <c r="A17" s="48" t="s">
        <v>60</v>
      </c>
      <c r="B17" s="10">
        <f>+'24-03-335 Ind. Proy'!J127</f>
        <v>0</v>
      </c>
      <c r="C17" s="10">
        <f>+'24-03-335 Ind. Proy'!K127</f>
        <v>0</v>
      </c>
      <c r="D17" s="10">
        <f>+'24-03-335 Ind. Proy'!M127</f>
        <v>0</v>
      </c>
      <c r="E17" s="10">
        <f>+'24-03-335 Ind. Proy'!N127</f>
        <v>0</v>
      </c>
      <c r="F17" s="10">
        <f>+'24-03-335 Ind. Proy'!O127</f>
        <v>0</v>
      </c>
      <c r="G17" s="10">
        <f>+'24-03-335 Ind. Proy'!R127</f>
        <v>0</v>
      </c>
      <c r="H17" s="10">
        <f>+'24-03-335 Ind. Proy'!S127</f>
        <v>0</v>
      </c>
      <c r="I17" s="10">
        <f>+'24-03-335 Ind. Proy'!T127</f>
        <v>0</v>
      </c>
      <c r="J17" s="10">
        <f>+'24-03-335 Ind. Proy'!U127</f>
        <v>0</v>
      </c>
      <c r="K17" s="10">
        <f>+'24-03-335 Ind. Proy'!V127</f>
        <v>0</v>
      </c>
      <c r="L17" s="10">
        <f>+'24-03-335 Ind. Proy'!W127</f>
        <v>0</v>
      </c>
      <c r="M17" s="10">
        <f>+'24-03-335 Ind. Proy'!X127</f>
        <v>0</v>
      </c>
      <c r="N17" s="10">
        <f>+'24-03-335 Ind. Proy'!Y127</f>
        <v>0</v>
      </c>
      <c r="O17" s="10">
        <f>+'24-03-335 Ind. Proy'!Z127</f>
        <v>0</v>
      </c>
      <c r="P17" s="10">
        <f>+'24-03-335 Ind. Proy'!AA127</f>
        <v>0</v>
      </c>
      <c r="Q17" s="10">
        <f>+'24-03-335 Ind. Proy'!AB127</f>
        <v>0</v>
      </c>
      <c r="R17" s="10">
        <f>+'24-03-335 Ind. Proy'!AC127</f>
        <v>0</v>
      </c>
      <c r="S17" s="10">
        <f>+'24-03-335 Ind. Proy'!AD127</f>
        <v>0</v>
      </c>
      <c r="T17" s="10">
        <f>+'24-03-335 Ind. Proy'!AE127</f>
        <v>0</v>
      </c>
      <c r="U17" s="10">
        <f>+'24-03-335 Ind. Proy'!AF127</f>
        <v>0</v>
      </c>
      <c r="V17" s="10">
        <f>+'24-03-335 Ind. Proy'!AG127</f>
        <v>0</v>
      </c>
      <c r="W17" s="10">
        <f>+'24-03-335 Ind. Proy'!AH127</f>
        <v>0</v>
      </c>
      <c r="X17" s="49">
        <f>+'24-03-335 Ind. Proy'!AI105</f>
        <v>0</v>
      </c>
      <c r="Y17" s="49">
        <f>+'24-03-335 Ind. Proy'!AJ116</f>
        <v>0</v>
      </c>
    </row>
    <row r="18" spans="1:25" s="45" customFormat="1" ht="24.75" customHeight="1" x14ac:dyDescent="0.25">
      <c r="A18" s="48" t="s">
        <v>62</v>
      </c>
      <c r="B18" s="10">
        <f>+'24-03-335 Ind. Proy'!J139</f>
        <v>0</v>
      </c>
      <c r="C18" s="10">
        <f>+'24-03-335 Ind. Proy'!K139</f>
        <v>0</v>
      </c>
      <c r="D18" s="10">
        <f>+'24-03-335 Ind. Proy'!M139</f>
        <v>0</v>
      </c>
      <c r="E18" s="10">
        <f>+'24-03-335 Ind. Proy'!N139</f>
        <v>0</v>
      </c>
      <c r="F18" s="10">
        <f>+'24-03-335 Ind. Proy'!O139</f>
        <v>0</v>
      </c>
      <c r="G18" s="10">
        <f>+'24-03-335 Ind. Proy'!R139</f>
        <v>0</v>
      </c>
      <c r="H18" s="10">
        <f>+'24-03-335 Ind. Proy'!S139</f>
        <v>0</v>
      </c>
      <c r="I18" s="10">
        <f>+'24-03-335 Ind. Proy'!T139</f>
        <v>0</v>
      </c>
      <c r="J18" s="10">
        <f>+'24-03-335 Ind. Proy'!U139</f>
        <v>0</v>
      </c>
      <c r="K18" s="10">
        <f>+'24-03-335 Ind. Proy'!V139</f>
        <v>0</v>
      </c>
      <c r="L18" s="10">
        <f>+'24-03-335 Ind. Proy'!W139</f>
        <v>0</v>
      </c>
      <c r="M18" s="10">
        <f>+'24-03-335 Ind. Proy'!X139</f>
        <v>0</v>
      </c>
      <c r="N18" s="10">
        <f>+'24-03-335 Ind. Proy'!Y139</f>
        <v>0</v>
      </c>
      <c r="O18" s="10">
        <f>+'24-03-335 Ind. Proy'!Z139</f>
        <v>0</v>
      </c>
      <c r="P18" s="10">
        <f>+'24-03-335 Ind. Proy'!AA139</f>
        <v>0</v>
      </c>
      <c r="Q18" s="10">
        <f>+'24-03-335 Ind. Proy'!AB139</f>
        <v>0</v>
      </c>
      <c r="R18" s="10">
        <f>+'24-03-335 Ind. Proy'!AC139</f>
        <v>0</v>
      </c>
      <c r="S18" s="10">
        <f>+'24-03-335 Ind. Proy'!AD139</f>
        <v>0</v>
      </c>
      <c r="T18" s="10">
        <f>+'24-03-335 Ind. Proy'!AE139</f>
        <v>0</v>
      </c>
      <c r="U18" s="10">
        <f>+'24-03-335 Ind. Proy'!AF139</f>
        <v>0</v>
      </c>
      <c r="V18" s="10">
        <f>+'24-03-335 Ind. Proy'!AG139</f>
        <v>0</v>
      </c>
      <c r="W18" s="10">
        <f>+'24-03-335 Ind. Proy'!AH139</f>
        <v>0</v>
      </c>
      <c r="X18" s="49">
        <f>+'24-03-335 Ind. Proy'!AI106</f>
        <v>0</v>
      </c>
      <c r="Y18" s="49">
        <f>+'24-03-335 Ind. Proy'!AJ139</f>
        <v>0</v>
      </c>
    </row>
    <row r="19" spans="1:25" s="45" customFormat="1" ht="24.75" customHeight="1" x14ac:dyDescent="0.25">
      <c r="A19" s="48" t="s">
        <v>64</v>
      </c>
      <c r="B19" s="10">
        <f>+'24-03-335 Ind. Proy'!J151</f>
        <v>0</v>
      </c>
      <c r="C19" s="10">
        <f>+'24-03-335 Ind. Proy'!K151</f>
        <v>0</v>
      </c>
      <c r="D19" s="10">
        <f>+'24-03-335 Ind. Proy'!M151</f>
        <v>0</v>
      </c>
      <c r="E19" s="10">
        <f>+'24-03-335 Ind. Proy'!N151</f>
        <v>0</v>
      </c>
      <c r="F19" s="10">
        <f>+'24-03-335 Ind. Proy'!O151</f>
        <v>0</v>
      </c>
      <c r="G19" s="10">
        <f>+'24-03-335 Ind. Proy'!R151</f>
        <v>0</v>
      </c>
      <c r="H19" s="10">
        <f>+'24-03-335 Ind. Proy'!S151</f>
        <v>0</v>
      </c>
      <c r="I19" s="10">
        <f>+'24-03-335 Ind. Proy'!T151</f>
        <v>0</v>
      </c>
      <c r="J19" s="10">
        <f>+'24-03-335 Ind. Proy'!U151</f>
        <v>0</v>
      </c>
      <c r="K19" s="10">
        <f>+'24-03-335 Ind. Proy'!V151</f>
        <v>0</v>
      </c>
      <c r="L19" s="10">
        <f>+'24-03-335 Ind. Proy'!W151</f>
        <v>0</v>
      </c>
      <c r="M19" s="10">
        <f>+'24-03-335 Ind. Proy'!X151</f>
        <v>0</v>
      </c>
      <c r="N19" s="10">
        <f>+'24-03-335 Ind. Proy'!Y151</f>
        <v>0</v>
      </c>
      <c r="O19" s="10">
        <f>+'24-03-335 Ind. Proy'!Z151</f>
        <v>0</v>
      </c>
      <c r="P19" s="10">
        <f>+'24-03-335 Ind. Proy'!AA151</f>
        <v>0</v>
      </c>
      <c r="Q19" s="10">
        <f>+'24-03-335 Ind. Proy'!AB151</f>
        <v>0</v>
      </c>
      <c r="R19" s="10">
        <f>+'24-03-335 Ind. Proy'!AC151</f>
        <v>0</v>
      </c>
      <c r="S19" s="10">
        <f>+'24-03-335 Ind. Proy'!AD151</f>
        <v>0</v>
      </c>
      <c r="T19" s="10">
        <f>+'24-03-335 Ind. Proy'!AE151</f>
        <v>0</v>
      </c>
      <c r="U19" s="10">
        <f>+'24-03-335 Ind. Proy'!AF151</f>
        <v>0</v>
      </c>
      <c r="V19" s="10">
        <f>+'24-03-335 Ind. Proy'!AG151</f>
        <v>0</v>
      </c>
      <c r="W19" s="10">
        <f>+'24-03-335 Ind. Proy'!AH151</f>
        <v>0</v>
      </c>
      <c r="X19" s="49">
        <f>+'24-03-335 Ind. Proy'!AI107</f>
        <v>0</v>
      </c>
      <c r="Y19" s="49">
        <f>+'24-03-335 Ind. Proy'!AJ151</f>
        <v>0</v>
      </c>
    </row>
    <row r="20" spans="1:25" s="45" customFormat="1" ht="24.75" customHeight="1" x14ac:dyDescent="0.25">
      <c r="A20" s="50" t="s">
        <v>66</v>
      </c>
      <c r="B20" s="10">
        <f>+'24-03-335 Ind. Proy'!J163</f>
        <v>0</v>
      </c>
      <c r="C20" s="10">
        <f>+'24-03-335 Ind. Proy'!K163</f>
        <v>0</v>
      </c>
      <c r="D20" s="10">
        <f>+'24-03-335 Ind. Proy'!M163</f>
        <v>0</v>
      </c>
      <c r="E20" s="10">
        <f>+'24-03-335 Ind. Proy'!N163</f>
        <v>0</v>
      </c>
      <c r="F20" s="10">
        <f>+'24-03-335 Ind. Proy'!O163</f>
        <v>0</v>
      </c>
      <c r="G20" s="10">
        <f>+'24-03-335 Ind. Proy'!R163</f>
        <v>0</v>
      </c>
      <c r="H20" s="10">
        <f>+'24-03-335 Ind. Proy'!S163</f>
        <v>0</v>
      </c>
      <c r="I20" s="10">
        <f>+'24-03-335 Ind. Proy'!T163</f>
        <v>0</v>
      </c>
      <c r="J20" s="10">
        <f>+'24-03-335 Ind. Proy'!U163</f>
        <v>0</v>
      </c>
      <c r="K20" s="10">
        <f>+'24-03-335 Ind. Proy'!V163</f>
        <v>0</v>
      </c>
      <c r="L20" s="10">
        <f>+'24-03-335 Ind. Proy'!W163</f>
        <v>0</v>
      </c>
      <c r="M20" s="10">
        <f>+'24-03-335 Ind. Proy'!X163</f>
        <v>0</v>
      </c>
      <c r="N20" s="10">
        <f>+'24-03-335 Ind. Proy'!Y163</f>
        <v>0</v>
      </c>
      <c r="O20" s="10">
        <f>+'24-03-335 Ind. Proy'!Z163</f>
        <v>0</v>
      </c>
      <c r="P20" s="10">
        <f>+'24-03-335 Ind. Proy'!AA163</f>
        <v>0</v>
      </c>
      <c r="Q20" s="10">
        <f>+'24-03-335 Ind. Proy'!AB163</f>
        <v>0</v>
      </c>
      <c r="R20" s="10">
        <f>+'24-03-335 Ind. Proy'!AC163</f>
        <v>0</v>
      </c>
      <c r="S20" s="10">
        <f>+'24-03-335 Ind. Proy'!AD163</f>
        <v>0</v>
      </c>
      <c r="T20" s="10">
        <f>+'24-03-335 Ind. Proy'!AE163</f>
        <v>0</v>
      </c>
      <c r="U20" s="10">
        <f>+'24-03-335 Ind. Proy'!AF163</f>
        <v>0</v>
      </c>
      <c r="V20" s="10">
        <f>+'24-03-335 Ind. Proy'!AG163</f>
        <v>0</v>
      </c>
      <c r="W20" s="10">
        <f>+'24-03-335 Ind. Proy'!AH163</f>
        <v>0</v>
      </c>
      <c r="X20" s="49">
        <f>+'24-03-335 Ind. Proy'!AI163</f>
        <v>0</v>
      </c>
      <c r="Y20" s="49">
        <f>+'24-03-335 Ind. Proy'!AJ163</f>
        <v>0</v>
      </c>
    </row>
    <row r="21" spans="1:25" s="45" customFormat="1" ht="24.75" customHeight="1" x14ac:dyDescent="0.25">
      <c r="A21" s="50" t="s">
        <v>68</v>
      </c>
      <c r="B21" s="10">
        <f>+'24-03-335 Ind. Proy'!J175</f>
        <v>0</v>
      </c>
      <c r="C21" s="10">
        <f>+'24-03-335 Ind. Proy'!K175</f>
        <v>0</v>
      </c>
      <c r="D21" s="10">
        <f>+'24-03-335 Ind. Proy'!M175</f>
        <v>0</v>
      </c>
      <c r="E21" s="10">
        <f>+'24-03-335 Ind. Proy'!N175</f>
        <v>0</v>
      </c>
      <c r="F21" s="10">
        <f>+'24-03-335 Ind. Proy'!O175</f>
        <v>0</v>
      </c>
      <c r="G21" s="10">
        <f>+'24-03-335 Ind. Proy'!R175</f>
        <v>0</v>
      </c>
      <c r="H21" s="10">
        <f>+'24-03-335 Ind. Proy'!S175</f>
        <v>0</v>
      </c>
      <c r="I21" s="10">
        <f>+'24-03-335 Ind. Proy'!T175</f>
        <v>0</v>
      </c>
      <c r="J21" s="10">
        <f>+'24-03-335 Ind. Proy'!U175</f>
        <v>0</v>
      </c>
      <c r="K21" s="10">
        <f>+'24-03-335 Ind. Proy'!V175</f>
        <v>0</v>
      </c>
      <c r="L21" s="10">
        <f>+'24-03-335 Ind. Proy'!W175</f>
        <v>0</v>
      </c>
      <c r="M21" s="10">
        <f>+'24-03-335 Ind. Proy'!X175</f>
        <v>0</v>
      </c>
      <c r="N21" s="10">
        <f>+'24-03-335 Ind. Proy'!Y175</f>
        <v>0</v>
      </c>
      <c r="O21" s="10">
        <f>+'24-03-335 Ind. Proy'!Z175</f>
        <v>0</v>
      </c>
      <c r="P21" s="10">
        <f>+'24-03-335 Ind. Proy'!AA175</f>
        <v>0</v>
      </c>
      <c r="Q21" s="10">
        <f>+'24-03-335 Ind. Proy'!AB175</f>
        <v>0</v>
      </c>
      <c r="R21" s="10">
        <f>+'24-03-335 Ind. Proy'!AC175</f>
        <v>0</v>
      </c>
      <c r="S21" s="10">
        <f>+'24-03-335 Ind. Proy'!AD175</f>
        <v>0</v>
      </c>
      <c r="T21" s="10">
        <f>+'24-03-335 Ind. Proy'!AE175</f>
        <v>0</v>
      </c>
      <c r="U21" s="10">
        <f>+'24-03-335 Ind. Proy'!AF175</f>
        <v>0</v>
      </c>
      <c r="V21" s="10">
        <f>+'24-03-335 Ind. Proy'!AG175</f>
        <v>0</v>
      </c>
      <c r="W21" s="10">
        <f>+'24-03-335 Ind. Proy'!AH175</f>
        <v>0</v>
      </c>
      <c r="X21" s="49">
        <f>+'24-03-335 Ind. Proy'!AI175</f>
        <v>0</v>
      </c>
      <c r="Y21" s="49">
        <f>+'24-03-335 Ind. Proy'!AJ175</f>
        <v>0</v>
      </c>
    </row>
    <row r="22" spans="1:25" s="45" customFormat="1" ht="24.75" customHeight="1" x14ac:dyDescent="0.25">
      <c r="A22" s="50" t="s">
        <v>70</v>
      </c>
      <c r="B22" s="10">
        <f>+'24-03-335 Ind. Proy'!J187</f>
        <v>0</v>
      </c>
      <c r="C22" s="10">
        <f>+'24-03-335 Ind. Proy'!K187</f>
        <v>0</v>
      </c>
      <c r="D22" s="10">
        <f>+'24-03-335 Ind. Proy'!M187</f>
        <v>0</v>
      </c>
      <c r="E22" s="10">
        <f>+'24-03-335 Ind. Proy'!N187</f>
        <v>0</v>
      </c>
      <c r="F22" s="10">
        <f>+'24-03-335 Ind. Proy'!O187</f>
        <v>0</v>
      </c>
      <c r="G22" s="10">
        <f>+'24-03-335 Ind. Proy'!R187</f>
        <v>0</v>
      </c>
      <c r="H22" s="10">
        <f>+'24-03-335 Ind. Proy'!S187</f>
        <v>0</v>
      </c>
      <c r="I22" s="10">
        <f>+'24-03-335 Ind. Proy'!T187</f>
        <v>0</v>
      </c>
      <c r="J22" s="10">
        <f>+'24-03-335 Ind. Proy'!U187</f>
        <v>0</v>
      </c>
      <c r="K22" s="10">
        <f>+'24-03-335 Ind. Proy'!V187</f>
        <v>0</v>
      </c>
      <c r="L22" s="10">
        <f>+'24-03-335 Ind. Proy'!W187</f>
        <v>0</v>
      </c>
      <c r="M22" s="10">
        <f>+'24-03-335 Ind. Proy'!X187</f>
        <v>0</v>
      </c>
      <c r="N22" s="10">
        <f>+'24-03-335 Ind. Proy'!Y187</f>
        <v>0</v>
      </c>
      <c r="O22" s="10">
        <f>+'24-03-335 Ind. Proy'!Z187</f>
        <v>0</v>
      </c>
      <c r="P22" s="10">
        <f>+'24-03-335 Ind. Proy'!AA187</f>
        <v>0</v>
      </c>
      <c r="Q22" s="10">
        <f>+'24-03-335 Ind. Proy'!AB187</f>
        <v>0</v>
      </c>
      <c r="R22" s="10">
        <f>+'24-03-335 Ind. Proy'!AC187</f>
        <v>0</v>
      </c>
      <c r="S22" s="10">
        <f>+'24-03-335 Ind. Proy'!AD187</f>
        <v>0</v>
      </c>
      <c r="T22" s="10">
        <f>+'24-03-335 Ind. Proy'!AE187</f>
        <v>0</v>
      </c>
      <c r="U22" s="10">
        <f>+'24-03-335 Ind. Proy'!AF187</f>
        <v>0</v>
      </c>
      <c r="V22" s="10">
        <f>+'24-03-335 Ind. Proy'!AG187</f>
        <v>0</v>
      </c>
      <c r="W22" s="10">
        <f>+'24-03-335 Ind. Proy'!AH187</f>
        <v>0</v>
      </c>
      <c r="X22" s="49">
        <f>+'24-03-335 Ind. Proy'!AI187</f>
        <v>0</v>
      </c>
      <c r="Y22" s="49">
        <f>+'24-03-335 Ind. Proy'!AJ187</f>
        <v>0</v>
      </c>
    </row>
    <row r="23" spans="1:25" s="45" customFormat="1" ht="24.75" customHeight="1" x14ac:dyDescent="0.25">
      <c r="A23" s="51" t="s">
        <v>72</v>
      </c>
      <c r="B23" s="10">
        <f>+'24-03-335 Ind. Proy'!J191</f>
        <v>11852074000</v>
      </c>
      <c r="C23" s="10">
        <f>+'24-03-335 Ind. Proy'!K191</f>
        <v>1656000000</v>
      </c>
      <c r="D23" s="10">
        <f>+'24-03-335 Ind. Proy'!M191</f>
        <v>0</v>
      </c>
      <c r="E23" s="10">
        <f>+'24-03-335 Ind. Proy'!N191</f>
        <v>0</v>
      </c>
      <c r="F23" s="10">
        <f>+'24-03-335 Ind. Proy'!O191</f>
        <v>0</v>
      </c>
      <c r="G23" s="10">
        <f>+'24-03-335 Ind. Proy'!R191</f>
        <v>0</v>
      </c>
      <c r="H23" s="10">
        <f>+'24-03-335 Ind. Proy'!S191</f>
        <v>678000000</v>
      </c>
      <c r="I23" s="10">
        <f>+'24-03-335 Ind. Proy'!T191</f>
        <v>300000000</v>
      </c>
      <c r="J23" s="10">
        <f>+'24-03-335 Ind. Proy'!U191</f>
        <v>978000000</v>
      </c>
      <c r="K23" s="10">
        <f>+'24-03-335 Ind. Proy'!V191</f>
        <v>0</v>
      </c>
      <c r="L23" s="10">
        <f>+'24-03-335 Ind. Proy'!W191</f>
        <v>678000000</v>
      </c>
      <c r="M23" s="10">
        <f>+'24-03-335 Ind. Proy'!X191</f>
        <v>0</v>
      </c>
      <c r="N23" s="10">
        <f>+'24-03-335 Ind. Proy'!Y191</f>
        <v>678000000</v>
      </c>
      <c r="O23" s="10">
        <f>+'24-03-335 Ind. Proy'!Z191</f>
        <v>0</v>
      </c>
      <c r="P23" s="10">
        <f>+'24-03-335 Ind. Proy'!AA191</f>
        <v>0</v>
      </c>
      <c r="Q23" s="10">
        <f>+'24-03-335 Ind. Proy'!AB191</f>
        <v>0</v>
      </c>
      <c r="R23" s="10">
        <f>+'24-03-335 Ind. Proy'!AC191</f>
        <v>0</v>
      </c>
      <c r="S23" s="10">
        <f>+'24-03-335 Ind. Proy'!AD191</f>
        <v>0</v>
      </c>
      <c r="T23" s="10">
        <f>+'24-03-335 Ind. Proy'!AE191</f>
        <v>0</v>
      </c>
      <c r="U23" s="10">
        <f>+'24-03-335 Ind. Proy'!AF191</f>
        <v>0</v>
      </c>
      <c r="V23" s="10">
        <f>+'24-03-335 Ind. Proy'!AG191</f>
        <v>0</v>
      </c>
      <c r="W23" s="10">
        <f>+'24-03-335 Ind. Proy'!AH191</f>
        <v>1656000000</v>
      </c>
      <c r="X23" s="49">
        <f>+'24-03-335 Ind. Proy'!AI191</f>
        <v>0.13972238107861965</v>
      </c>
      <c r="Y23" s="49">
        <f>+'24-03-335 Ind. Proy'!AJ191</f>
        <v>1</v>
      </c>
    </row>
    <row r="24" spans="1:25" ht="15" customHeight="1" x14ac:dyDescent="0.25">
      <c r="A24" s="181" t="str">
        <f>"TOTAL ASIG."&amp;" "&amp;$A$5</f>
        <v>TOTAL ASIG. 24-03-335 "Programa de Habitabilidad"</v>
      </c>
      <c r="B24" s="182">
        <f t="shared" ref="B24:W24" si="0">SUM(B8:B23)</f>
        <v>11852074000</v>
      </c>
      <c r="C24" s="182">
        <f t="shared" si="0"/>
        <v>1656000000</v>
      </c>
      <c r="D24" s="182">
        <f t="shared" si="0"/>
        <v>0</v>
      </c>
      <c r="E24" s="182">
        <f>SUM(E8:E23)</f>
        <v>0</v>
      </c>
      <c r="F24" s="182">
        <f t="shared" si="0"/>
        <v>0</v>
      </c>
      <c r="G24" s="182">
        <f t="shared" si="0"/>
        <v>0</v>
      </c>
      <c r="H24" s="182">
        <f t="shared" si="0"/>
        <v>678000000</v>
      </c>
      <c r="I24" s="182">
        <f t="shared" si="0"/>
        <v>300000000</v>
      </c>
      <c r="J24" s="182">
        <f t="shared" si="0"/>
        <v>978000000</v>
      </c>
      <c r="K24" s="182">
        <f t="shared" si="0"/>
        <v>0</v>
      </c>
      <c r="L24" s="182">
        <f t="shared" si="0"/>
        <v>678000000</v>
      </c>
      <c r="M24" s="182">
        <f t="shared" si="0"/>
        <v>0</v>
      </c>
      <c r="N24" s="182">
        <f t="shared" si="0"/>
        <v>678000000</v>
      </c>
      <c r="O24" s="182">
        <f t="shared" si="0"/>
        <v>0</v>
      </c>
      <c r="P24" s="182">
        <f t="shared" si="0"/>
        <v>0</v>
      </c>
      <c r="Q24" s="182">
        <f t="shared" si="0"/>
        <v>0</v>
      </c>
      <c r="R24" s="182">
        <f t="shared" si="0"/>
        <v>0</v>
      </c>
      <c r="S24" s="182">
        <f t="shared" si="0"/>
        <v>0</v>
      </c>
      <c r="T24" s="182">
        <f t="shared" si="0"/>
        <v>0</v>
      </c>
      <c r="U24" s="182">
        <f t="shared" si="0"/>
        <v>0</v>
      </c>
      <c r="V24" s="182">
        <f t="shared" si="0"/>
        <v>0</v>
      </c>
      <c r="W24" s="182">
        <f t="shared" si="0"/>
        <v>1656000000</v>
      </c>
      <c r="X24" s="183">
        <f>+'24-03-335 Ind. Proy'!AI192</f>
        <v>0.13972238107861965</v>
      </c>
      <c r="Y24" s="183">
        <f>'24-03-335 Ind. Proy'!AJ192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H7" sqref="H1:I1048576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customWidth="1" outlineLevel="1"/>
    <col min="23" max="23" width="7.7109375" style="13" customWidth="1" outlineLevel="1"/>
    <col min="24" max="24" width="12.1406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135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254889000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54" t="s">
        <v>191</v>
      </c>
      <c r="D189" s="55">
        <v>43609</v>
      </c>
      <c r="E189" s="65" t="s">
        <v>136</v>
      </c>
      <c r="F189" s="65" t="s">
        <v>137</v>
      </c>
      <c r="G189" s="63" t="s">
        <v>138</v>
      </c>
      <c r="H189" s="68"/>
      <c r="I189" s="2"/>
      <c r="J189" s="225"/>
      <c r="K189" s="58">
        <v>254889000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/>
      <c r="X189" s="31">
        <v>127444500</v>
      </c>
      <c r="Y189" s="32">
        <f>SUM(V189:X189)</f>
        <v>127444500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127444500</v>
      </c>
      <c r="AI189" s="33">
        <f>IF(ISERROR(AH189/J188),0,AH189/J188)</f>
        <v>0.5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254889000</v>
      </c>
      <c r="K190" s="162">
        <f>SUM(K189:K189)</f>
        <v>254889000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0</v>
      </c>
      <c r="U190" s="162">
        <f t="shared" si="120"/>
        <v>0</v>
      </c>
      <c r="V190" s="162">
        <f t="shared" si="120"/>
        <v>0</v>
      </c>
      <c r="W190" s="162">
        <f t="shared" si="120"/>
        <v>0</v>
      </c>
      <c r="X190" s="162">
        <f t="shared" si="120"/>
        <v>127444500</v>
      </c>
      <c r="Y190" s="162">
        <f t="shared" si="120"/>
        <v>127444500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127444500</v>
      </c>
      <c r="AI190" s="166">
        <f>IF(ISERROR(AH190/J190),0,AH190/J190)</f>
        <v>0.5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24-03-336 "Programa de Identificación Chile Solidaria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254889000</v>
      </c>
      <c r="K191" s="167">
        <f>+K19+K31+K43+K55+K67+K79+K91+K103+K115+K127+K139+K151+K187+K163+K175+K190</f>
        <v>254889000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9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0</v>
      </c>
      <c r="U191" s="167">
        <f t="shared" si="121"/>
        <v>0</v>
      </c>
      <c r="V191" s="167">
        <f t="shared" si="121"/>
        <v>0</v>
      </c>
      <c r="W191" s="167">
        <f t="shared" si="121"/>
        <v>0</v>
      </c>
      <c r="X191" s="167">
        <f t="shared" si="121"/>
        <v>127444500</v>
      </c>
      <c r="Y191" s="167">
        <f t="shared" si="121"/>
        <v>127444500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127444500</v>
      </c>
      <c r="AI191" s="171">
        <f>IF(ISERROR(AH191/J191),0,AH191/J191)</f>
        <v>0.5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:T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3" orientation="landscape" r:id="rId1"/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AC12" sqref="AC12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+'24-03-336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+'24-03-336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+'24-03-336 Ind. Proy'!A5:U5</f>
        <v>24-03-336 "Programa de Identificación Chile Solidaria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+'24-03-336 Ind. Proy'!J19</f>
        <v>0</v>
      </c>
      <c r="C8" s="10">
        <f>+'24-03-336 Ind. Proy'!K19</f>
        <v>0</v>
      </c>
      <c r="D8" s="10">
        <f>+'24-03-336 Ind. Proy'!M19</f>
        <v>0</v>
      </c>
      <c r="E8" s="10">
        <f>+'24-03-336 Ind. Proy'!N19</f>
        <v>0</v>
      </c>
      <c r="F8" s="10">
        <f>+'24-03-336 Ind. Proy'!O19</f>
        <v>0</v>
      </c>
      <c r="G8" s="10">
        <f>+'24-03-336 Ind. Proy'!R19</f>
        <v>0</v>
      </c>
      <c r="H8" s="10">
        <f>+'24-03-336 Ind. Proy'!S19</f>
        <v>0</v>
      </c>
      <c r="I8" s="10">
        <f>+'24-03-336 Ind. Proy'!T19</f>
        <v>0</v>
      </c>
      <c r="J8" s="10">
        <f>+'24-03-336 Ind. Proy'!U19</f>
        <v>0</v>
      </c>
      <c r="K8" s="10">
        <f>+'24-03-336 Ind. Proy'!V19</f>
        <v>0</v>
      </c>
      <c r="L8" s="10">
        <f>+'24-03-336 Ind. Proy'!W19</f>
        <v>0</v>
      </c>
      <c r="M8" s="10">
        <f>+'24-03-336 Ind. Proy'!X19</f>
        <v>0</v>
      </c>
      <c r="N8" s="10">
        <f>+'24-03-336 Ind. Proy'!Y19</f>
        <v>0</v>
      </c>
      <c r="O8" s="10">
        <f>+'24-03-336 Ind. Proy'!Z19</f>
        <v>0</v>
      </c>
      <c r="P8" s="10">
        <f>+'24-03-336 Ind. Proy'!AA19</f>
        <v>0</v>
      </c>
      <c r="Q8" s="10">
        <f>+'24-03-336 Ind. Proy'!AB19</f>
        <v>0</v>
      </c>
      <c r="R8" s="10">
        <f>+'24-03-336 Ind. Proy'!AC19</f>
        <v>0</v>
      </c>
      <c r="S8" s="10">
        <f>+'24-03-336 Ind. Proy'!AD19</f>
        <v>0</v>
      </c>
      <c r="T8" s="10">
        <f>+'24-03-336 Ind. Proy'!AE19</f>
        <v>0</v>
      </c>
      <c r="U8" s="10">
        <f>+'24-03-336 Ind. Proy'!AF19</f>
        <v>0</v>
      </c>
      <c r="V8" s="10">
        <f>+'24-03-336 Ind. Proy'!AG19</f>
        <v>0</v>
      </c>
      <c r="W8" s="10">
        <f>+'24-03-336 Ind. Proy'!AH19</f>
        <v>0</v>
      </c>
      <c r="X8" s="49">
        <f>+'24-03-336 Ind. Proy'!AI19</f>
        <v>0</v>
      </c>
      <c r="Y8" s="49">
        <f>+'24-03-336 Ind. Proy'!AJ19</f>
        <v>0</v>
      </c>
    </row>
    <row r="9" spans="1:25" s="45" customFormat="1" ht="24.75" customHeight="1" x14ac:dyDescent="0.25">
      <c r="A9" s="48" t="s">
        <v>44</v>
      </c>
      <c r="B9" s="10">
        <f>+'24-03-336 Ind. Proy'!J31</f>
        <v>0</v>
      </c>
      <c r="C9" s="10">
        <f>+'24-03-336 Ind. Proy'!K31</f>
        <v>0</v>
      </c>
      <c r="D9" s="10">
        <f>+'24-03-336 Ind. Proy'!M31</f>
        <v>0</v>
      </c>
      <c r="E9" s="10">
        <f>+'24-03-336 Ind. Proy'!N31</f>
        <v>0</v>
      </c>
      <c r="F9" s="10">
        <f>+'24-03-336 Ind. Proy'!O31</f>
        <v>0</v>
      </c>
      <c r="G9" s="10">
        <f>+'24-03-336 Ind. Proy'!R31</f>
        <v>0</v>
      </c>
      <c r="H9" s="10">
        <f>+'24-03-336 Ind. Proy'!S31</f>
        <v>0</v>
      </c>
      <c r="I9" s="10">
        <f>+'24-03-336 Ind. Proy'!T31</f>
        <v>0</v>
      </c>
      <c r="J9" s="10">
        <f>+'24-03-336 Ind. Proy'!U31</f>
        <v>0</v>
      </c>
      <c r="K9" s="10">
        <f>+'24-03-336 Ind. Proy'!V31</f>
        <v>0</v>
      </c>
      <c r="L9" s="10">
        <f>+'24-03-336 Ind. Proy'!W31</f>
        <v>0</v>
      </c>
      <c r="M9" s="10">
        <f>+'24-03-336 Ind. Proy'!X31</f>
        <v>0</v>
      </c>
      <c r="N9" s="10">
        <f>+'24-03-336 Ind. Proy'!Y31</f>
        <v>0</v>
      </c>
      <c r="O9" s="10">
        <f>+'24-03-336 Ind. Proy'!Z31</f>
        <v>0</v>
      </c>
      <c r="P9" s="10">
        <f>+'24-03-336 Ind. Proy'!AA31</f>
        <v>0</v>
      </c>
      <c r="Q9" s="10">
        <f>+'24-03-336 Ind. Proy'!AB31</f>
        <v>0</v>
      </c>
      <c r="R9" s="10">
        <f>+'24-03-336 Ind. Proy'!AC31</f>
        <v>0</v>
      </c>
      <c r="S9" s="10">
        <f>+'24-03-336 Ind. Proy'!AD31</f>
        <v>0</v>
      </c>
      <c r="T9" s="10">
        <f>+'24-03-336 Ind. Proy'!AE31</f>
        <v>0</v>
      </c>
      <c r="U9" s="10">
        <f>+'24-03-336 Ind. Proy'!AF31</f>
        <v>0</v>
      </c>
      <c r="V9" s="10">
        <f>+'24-03-336 Ind. Proy'!AG31</f>
        <v>0</v>
      </c>
      <c r="W9" s="10">
        <f>+'24-03-336 Ind. Proy'!AH31</f>
        <v>0</v>
      </c>
      <c r="X9" s="49">
        <f>+'24-03-336 Ind. Proy'!AI31</f>
        <v>0</v>
      </c>
      <c r="Y9" s="49">
        <f>+'24-03-336 Ind. Proy'!AJ31</f>
        <v>0</v>
      </c>
    </row>
    <row r="10" spans="1:25" s="45" customFormat="1" ht="24.75" customHeight="1" x14ac:dyDescent="0.25">
      <c r="A10" s="48" t="s">
        <v>46</v>
      </c>
      <c r="B10" s="10">
        <f>+'24-03-336 Ind. Proy'!J43</f>
        <v>0</v>
      </c>
      <c r="C10" s="10">
        <f>+'24-03-336 Ind. Proy'!K43</f>
        <v>0</v>
      </c>
      <c r="D10" s="10">
        <f>+'24-03-336 Ind. Proy'!M43</f>
        <v>0</v>
      </c>
      <c r="E10" s="10">
        <f>+'24-03-336 Ind. Proy'!N43</f>
        <v>0</v>
      </c>
      <c r="F10" s="10">
        <f>+'24-03-336 Ind. Proy'!O43</f>
        <v>0</v>
      </c>
      <c r="G10" s="10">
        <f>+'24-03-336 Ind. Proy'!R43</f>
        <v>0</v>
      </c>
      <c r="H10" s="10">
        <f>+'24-03-336 Ind. Proy'!S43</f>
        <v>0</v>
      </c>
      <c r="I10" s="10">
        <f>+'24-03-336 Ind. Proy'!T43</f>
        <v>0</v>
      </c>
      <c r="J10" s="10">
        <f>+'24-03-336 Ind. Proy'!U43</f>
        <v>0</v>
      </c>
      <c r="K10" s="10">
        <f>+'24-03-336 Ind. Proy'!V43</f>
        <v>0</v>
      </c>
      <c r="L10" s="10">
        <f>+'24-03-336 Ind. Proy'!W43</f>
        <v>0</v>
      </c>
      <c r="M10" s="10">
        <f>+'24-03-336 Ind. Proy'!X43</f>
        <v>0</v>
      </c>
      <c r="N10" s="10">
        <f>+'24-03-336 Ind. Proy'!Y43</f>
        <v>0</v>
      </c>
      <c r="O10" s="10">
        <f>+'24-03-336 Ind. Proy'!Z43</f>
        <v>0</v>
      </c>
      <c r="P10" s="10">
        <f>+'24-03-336 Ind. Proy'!AA43</f>
        <v>0</v>
      </c>
      <c r="Q10" s="10">
        <f>+'24-03-336 Ind. Proy'!AB43</f>
        <v>0</v>
      </c>
      <c r="R10" s="10">
        <f>+'24-03-336 Ind. Proy'!AC43</f>
        <v>0</v>
      </c>
      <c r="S10" s="10">
        <f>+'24-03-336 Ind. Proy'!AD43</f>
        <v>0</v>
      </c>
      <c r="T10" s="10">
        <f>+'24-03-336 Ind. Proy'!AE43</f>
        <v>0</v>
      </c>
      <c r="U10" s="10">
        <f>+'24-03-336 Ind. Proy'!AF43</f>
        <v>0</v>
      </c>
      <c r="V10" s="10">
        <f>+'24-03-336 Ind. Proy'!AG43</f>
        <v>0</v>
      </c>
      <c r="W10" s="10">
        <f>+'24-03-336 Ind. Proy'!AH43</f>
        <v>0</v>
      </c>
      <c r="X10" s="49">
        <f>+'24-03-336 Ind. Proy'!AI43</f>
        <v>0</v>
      </c>
      <c r="Y10" s="49">
        <f>+'24-03-336 Ind. Proy'!AJ43</f>
        <v>0</v>
      </c>
    </row>
    <row r="11" spans="1:25" s="45" customFormat="1" ht="24.75" customHeight="1" x14ac:dyDescent="0.25">
      <c r="A11" s="48" t="s">
        <v>48</v>
      </c>
      <c r="B11" s="10">
        <f>+'24-03-336 Ind. Proy'!J55</f>
        <v>0</v>
      </c>
      <c r="C11" s="10">
        <f>+'24-03-336 Ind. Proy'!K55</f>
        <v>0</v>
      </c>
      <c r="D11" s="10">
        <f>+'24-03-336 Ind. Proy'!M55</f>
        <v>0</v>
      </c>
      <c r="E11" s="10">
        <f>+'24-03-336 Ind. Proy'!N55</f>
        <v>0</v>
      </c>
      <c r="F11" s="10">
        <f>+'24-03-336 Ind. Proy'!O55</f>
        <v>0</v>
      </c>
      <c r="G11" s="10">
        <f>+'24-03-336 Ind. Proy'!R55</f>
        <v>0</v>
      </c>
      <c r="H11" s="10">
        <f>+'24-03-336 Ind. Proy'!S55</f>
        <v>0</v>
      </c>
      <c r="I11" s="10">
        <f>+'24-03-336 Ind. Proy'!T55</f>
        <v>0</v>
      </c>
      <c r="J11" s="10">
        <f>+'24-03-336 Ind. Proy'!U55</f>
        <v>0</v>
      </c>
      <c r="K11" s="10">
        <f>+'24-03-336 Ind. Proy'!V55</f>
        <v>0</v>
      </c>
      <c r="L11" s="10">
        <f>+'24-03-336 Ind. Proy'!W55</f>
        <v>0</v>
      </c>
      <c r="M11" s="10">
        <f>+'24-03-336 Ind. Proy'!X55</f>
        <v>0</v>
      </c>
      <c r="N11" s="10">
        <f>+'24-03-336 Ind. Proy'!Y55</f>
        <v>0</v>
      </c>
      <c r="O11" s="10">
        <f>+'24-03-336 Ind. Proy'!Z55</f>
        <v>0</v>
      </c>
      <c r="P11" s="10">
        <f>+'24-03-336 Ind. Proy'!AA55</f>
        <v>0</v>
      </c>
      <c r="Q11" s="10">
        <f>+'24-03-336 Ind. Proy'!AB55</f>
        <v>0</v>
      </c>
      <c r="R11" s="10">
        <f>+'24-03-336 Ind. Proy'!AC55</f>
        <v>0</v>
      </c>
      <c r="S11" s="10">
        <f>+'24-03-336 Ind. Proy'!AD55</f>
        <v>0</v>
      </c>
      <c r="T11" s="10">
        <f>+'24-03-336 Ind. Proy'!AE55</f>
        <v>0</v>
      </c>
      <c r="U11" s="10">
        <f>+'24-03-336 Ind. Proy'!AF55</f>
        <v>0</v>
      </c>
      <c r="V11" s="10">
        <f>+'24-03-336 Ind. Proy'!AG55</f>
        <v>0</v>
      </c>
      <c r="W11" s="10">
        <f>+'24-03-336 Ind. Proy'!AH55</f>
        <v>0</v>
      </c>
      <c r="X11" s="49">
        <f>+'24-03-336 Ind. Proy'!AI55</f>
        <v>0</v>
      </c>
      <c r="Y11" s="49">
        <f>+'24-03-336 Ind. Proy'!AJ55</f>
        <v>0</v>
      </c>
    </row>
    <row r="12" spans="1:25" s="45" customFormat="1" ht="24.75" customHeight="1" x14ac:dyDescent="0.25">
      <c r="A12" s="48" t="s">
        <v>50</v>
      </c>
      <c r="B12" s="10">
        <f>+'24-03-336 Ind. Proy'!J67</f>
        <v>0</v>
      </c>
      <c r="C12" s="10">
        <f>+'24-03-336 Ind. Proy'!K67</f>
        <v>0</v>
      </c>
      <c r="D12" s="10">
        <f>+'24-03-336 Ind. Proy'!M67</f>
        <v>0</v>
      </c>
      <c r="E12" s="10">
        <f>+'24-03-336 Ind. Proy'!N67</f>
        <v>0</v>
      </c>
      <c r="F12" s="10">
        <f>+'24-03-336 Ind. Proy'!O67</f>
        <v>0</v>
      </c>
      <c r="G12" s="10">
        <f>+'24-03-336 Ind. Proy'!R67</f>
        <v>0</v>
      </c>
      <c r="H12" s="10">
        <f>+'24-03-336 Ind. Proy'!S67</f>
        <v>0</v>
      </c>
      <c r="I12" s="10">
        <f>+'24-03-336 Ind. Proy'!T67</f>
        <v>0</v>
      </c>
      <c r="J12" s="10">
        <f>+'24-03-336 Ind. Proy'!U67</f>
        <v>0</v>
      </c>
      <c r="K12" s="10">
        <f>+'24-03-336 Ind. Proy'!V67</f>
        <v>0</v>
      </c>
      <c r="L12" s="10">
        <f>+'24-03-336 Ind. Proy'!W67</f>
        <v>0</v>
      </c>
      <c r="M12" s="10">
        <f>+'24-03-336 Ind. Proy'!X67</f>
        <v>0</v>
      </c>
      <c r="N12" s="10">
        <f>+'24-03-336 Ind. Proy'!Y67</f>
        <v>0</v>
      </c>
      <c r="O12" s="10">
        <f>+'24-03-336 Ind. Proy'!Z67</f>
        <v>0</v>
      </c>
      <c r="P12" s="10">
        <f>+'24-03-336 Ind. Proy'!AA67</f>
        <v>0</v>
      </c>
      <c r="Q12" s="10">
        <f>+'24-03-336 Ind. Proy'!AB67</f>
        <v>0</v>
      </c>
      <c r="R12" s="10">
        <f>+'24-03-336 Ind. Proy'!AC67</f>
        <v>0</v>
      </c>
      <c r="S12" s="10">
        <f>+'24-03-336 Ind. Proy'!AD67</f>
        <v>0</v>
      </c>
      <c r="T12" s="10">
        <f>+'24-03-336 Ind. Proy'!AE67</f>
        <v>0</v>
      </c>
      <c r="U12" s="10">
        <f>+'24-03-336 Ind. Proy'!AF67</f>
        <v>0</v>
      </c>
      <c r="V12" s="10">
        <f>+'24-03-336 Ind. Proy'!AG67</f>
        <v>0</v>
      </c>
      <c r="W12" s="10">
        <f>+'24-03-336 Ind. Proy'!AH67</f>
        <v>0</v>
      </c>
      <c r="X12" s="49">
        <f>+'24-03-336 Ind. Proy'!AI67</f>
        <v>0</v>
      </c>
      <c r="Y12" s="49">
        <f>+'24-03-336 Ind. Proy'!AJ67</f>
        <v>0</v>
      </c>
    </row>
    <row r="13" spans="1:25" s="45" customFormat="1" ht="24.75" customHeight="1" x14ac:dyDescent="0.25">
      <c r="A13" s="48" t="s">
        <v>52</v>
      </c>
      <c r="B13" s="10">
        <f>+'24-03-336 Ind. Proy'!J79</f>
        <v>0</v>
      </c>
      <c r="C13" s="10">
        <f>+'24-03-336 Ind. Proy'!K79</f>
        <v>0</v>
      </c>
      <c r="D13" s="10">
        <f>+'24-03-336 Ind. Proy'!M79</f>
        <v>0</v>
      </c>
      <c r="E13" s="10">
        <f>+'24-03-336 Ind. Proy'!N79</f>
        <v>0</v>
      </c>
      <c r="F13" s="10">
        <f>+'24-03-336 Ind. Proy'!O79</f>
        <v>0</v>
      </c>
      <c r="G13" s="10">
        <f>+'24-03-336 Ind. Proy'!R79</f>
        <v>0</v>
      </c>
      <c r="H13" s="10">
        <f>+'24-03-336 Ind. Proy'!S79</f>
        <v>0</v>
      </c>
      <c r="I13" s="10">
        <f>+'24-03-336 Ind. Proy'!T79</f>
        <v>0</v>
      </c>
      <c r="J13" s="10">
        <f>+'24-03-336 Ind. Proy'!U79</f>
        <v>0</v>
      </c>
      <c r="K13" s="10">
        <f>+'24-03-336 Ind. Proy'!V79</f>
        <v>0</v>
      </c>
      <c r="L13" s="10">
        <f>+'24-03-336 Ind. Proy'!W79</f>
        <v>0</v>
      </c>
      <c r="M13" s="10">
        <f>+'24-03-336 Ind. Proy'!X79</f>
        <v>0</v>
      </c>
      <c r="N13" s="10">
        <f>+'24-03-336 Ind. Proy'!Y79</f>
        <v>0</v>
      </c>
      <c r="O13" s="10">
        <f>+'24-03-336 Ind. Proy'!Z79</f>
        <v>0</v>
      </c>
      <c r="P13" s="10">
        <f>+'24-03-336 Ind. Proy'!AA79</f>
        <v>0</v>
      </c>
      <c r="Q13" s="10">
        <f>+'24-03-336 Ind. Proy'!AB79</f>
        <v>0</v>
      </c>
      <c r="R13" s="10">
        <f>+'24-03-336 Ind. Proy'!AC79</f>
        <v>0</v>
      </c>
      <c r="S13" s="10">
        <f>+'24-03-336 Ind. Proy'!AD79</f>
        <v>0</v>
      </c>
      <c r="T13" s="10">
        <f>+'24-03-336 Ind. Proy'!AE79</f>
        <v>0</v>
      </c>
      <c r="U13" s="10">
        <f>+'24-03-336 Ind. Proy'!AF79</f>
        <v>0</v>
      </c>
      <c r="V13" s="10">
        <f>+'24-03-336 Ind. Proy'!AG79</f>
        <v>0</v>
      </c>
      <c r="W13" s="10">
        <f>+'24-03-336 Ind. Proy'!AH79</f>
        <v>0</v>
      </c>
      <c r="X13" s="49">
        <f>+'24-03-336 Ind. Proy'!AI79</f>
        <v>0</v>
      </c>
      <c r="Y13" s="49">
        <f>+'24-03-336 Ind. Proy'!AJ79</f>
        <v>0</v>
      </c>
    </row>
    <row r="14" spans="1:25" s="45" customFormat="1" ht="24.75" customHeight="1" x14ac:dyDescent="0.25">
      <c r="A14" s="48" t="s">
        <v>54</v>
      </c>
      <c r="B14" s="10">
        <f>+'24-03-336 Ind. Proy'!J91</f>
        <v>0</v>
      </c>
      <c r="C14" s="10">
        <f>+'24-03-336 Ind. Proy'!K91</f>
        <v>0</v>
      </c>
      <c r="D14" s="10">
        <f>+'24-03-336 Ind. Proy'!M91</f>
        <v>0</v>
      </c>
      <c r="E14" s="10">
        <f>+'24-03-336 Ind. Proy'!N91</f>
        <v>0</v>
      </c>
      <c r="F14" s="10">
        <f>+'24-03-336 Ind. Proy'!O91</f>
        <v>0</v>
      </c>
      <c r="G14" s="10">
        <f>+'24-03-336 Ind. Proy'!R91</f>
        <v>0</v>
      </c>
      <c r="H14" s="10">
        <f>+'24-03-336 Ind. Proy'!S91</f>
        <v>0</v>
      </c>
      <c r="I14" s="10">
        <f>+'24-03-336 Ind. Proy'!T91</f>
        <v>0</v>
      </c>
      <c r="J14" s="10">
        <f>+'24-03-336 Ind. Proy'!U91</f>
        <v>0</v>
      </c>
      <c r="K14" s="10">
        <f>+'24-03-336 Ind. Proy'!V91</f>
        <v>0</v>
      </c>
      <c r="L14" s="10">
        <f>+'24-03-336 Ind. Proy'!W91</f>
        <v>0</v>
      </c>
      <c r="M14" s="10">
        <f>+'24-03-336 Ind. Proy'!X91</f>
        <v>0</v>
      </c>
      <c r="N14" s="10">
        <f>+'24-03-336 Ind. Proy'!Y91</f>
        <v>0</v>
      </c>
      <c r="O14" s="10">
        <f>+'24-03-336 Ind. Proy'!Z91</f>
        <v>0</v>
      </c>
      <c r="P14" s="10">
        <f>+'24-03-336 Ind. Proy'!AA91</f>
        <v>0</v>
      </c>
      <c r="Q14" s="10">
        <f>+'24-03-336 Ind. Proy'!AB91</f>
        <v>0</v>
      </c>
      <c r="R14" s="10">
        <f>+'24-03-336 Ind. Proy'!AC91</f>
        <v>0</v>
      </c>
      <c r="S14" s="10">
        <f>+'24-03-336 Ind. Proy'!AD91</f>
        <v>0</v>
      </c>
      <c r="T14" s="10">
        <f>+'24-03-336 Ind. Proy'!AE91</f>
        <v>0</v>
      </c>
      <c r="U14" s="10">
        <f>+'24-03-336 Ind. Proy'!AF91</f>
        <v>0</v>
      </c>
      <c r="V14" s="10">
        <f>+'24-03-336 Ind. Proy'!AG91</f>
        <v>0</v>
      </c>
      <c r="W14" s="10">
        <f>+'24-03-336 Ind. Proy'!AH91</f>
        <v>0</v>
      </c>
      <c r="X14" s="49">
        <f>+'24-03-336 Ind. Proy'!AI91</f>
        <v>0</v>
      </c>
      <c r="Y14" s="49">
        <f>+'24-03-336 Ind. Proy'!AJ91</f>
        <v>0</v>
      </c>
    </row>
    <row r="15" spans="1:25" s="45" customFormat="1" ht="24.75" customHeight="1" x14ac:dyDescent="0.25">
      <c r="A15" s="48" t="s">
        <v>56</v>
      </c>
      <c r="B15" s="10">
        <f>+'24-03-336 Ind. Proy'!J103</f>
        <v>0</v>
      </c>
      <c r="C15" s="10">
        <f>+'24-03-336 Ind. Proy'!K103</f>
        <v>0</v>
      </c>
      <c r="D15" s="10">
        <f>+'24-03-336 Ind. Proy'!M103</f>
        <v>0</v>
      </c>
      <c r="E15" s="10">
        <f>+'24-03-336 Ind. Proy'!N103</f>
        <v>0</v>
      </c>
      <c r="F15" s="10">
        <f>+'24-03-336 Ind. Proy'!O103</f>
        <v>0</v>
      </c>
      <c r="G15" s="10">
        <f>+'24-03-336 Ind. Proy'!R103</f>
        <v>0</v>
      </c>
      <c r="H15" s="10">
        <f>+'24-03-336 Ind. Proy'!S103</f>
        <v>0</v>
      </c>
      <c r="I15" s="10">
        <f>+'24-03-336 Ind. Proy'!T103</f>
        <v>0</v>
      </c>
      <c r="J15" s="10">
        <f>+'24-03-336 Ind. Proy'!U103</f>
        <v>0</v>
      </c>
      <c r="K15" s="10">
        <f>+'24-03-336 Ind. Proy'!V103</f>
        <v>0</v>
      </c>
      <c r="L15" s="10">
        <f>+'24-03-336 Ind. Proy'!W103</f>
        <v>0</v>
      </c>
      <c r="M15" s="10">
        <f>+'24-03-336 Ind. Proy'!X103</f>
        <v>0</v>
      </c>
      <c r="N15" s="10">
        <f>+'24-03-336 Ind. Proy'!Y103</f>
        <v>0</v>
      </c>
      <c r="O15" s="10">
        <f>+'24-03-336 Ind. Proy'!Z103</f>
        <v>0</v>
      </c>
      <c r="P15" s="10">
        <f>+'24-03-336 Ind. Proy'!AA103</f>
        <v>0</v>
      </c>
      <c r="Q15" s="10">
        <f>+'24-03-336 Ind. Proy'!AB103</f>
        <v>0</v>
      </c>
      <c r="R15" s="10">
        <f>+'24-03-336 Ind. Proy'!AC103</f>
        <v>0</v>
      </c>
      <c r="S15" s="10">
        <f>+'24-03-336 Ind. Proy'!AD103</f>
        <v>0</v>
      </c>
      <c r="T15" s="10">
        <f>+'24-03-336 Ind. Proy'!AE103</f>
        <v>0</v>
      </c>
      <c r="U15" s="10">
        <f>+'24-03-336 Ind. Proy'!AF103</f>
        <v>0</v>
      </c>
      <c r="V15" s="10">
        <f>+'24-03-336 Ind. Proy'!AG103</f>
        <v>0</v>
      </c>
      <c r="W15" s="10">
        <f>+'24-03-336 Ind. Proy'!AH103</f>
        <v>0</v>
      </c>
      <c r="X15" s="49">
        <f>+'24-03-336 Ind. Proy'!AI103</f>
        <v>0</v>
      </c>
      <c r="Y15" s="49">
        <f>+'24-03-336 Ind. Proy'!AJ103</f>
        <v>0</v>
      </c>
    </row>
    <row r="16" spans="1:25" s="45" customFormat="1" ht="24.75" customHeight="1" x14ac:dyDescent="0.25">
      <c r="A16" s="48" t="s">
        <v>58</v>
      </c>
      <c r="B16" s="10">
        <f>+'24-03-336 Ind. Proy'!J115</f>
        <v>0</v>
      </c>
      <c r="C16" s="10">
        <f>+'24-03-336 Ind. Proy'!K115</f>
        <v>0</v>
      </c>
      <c r="D16" s="10">
        <f>+'24-03-336 Ind. Proy'!M115</f>
        <v>0</v>
      </c>
      <c r="E16" s="10">
        <f>+'24-03-336 Ind. Proy'!N115</f>
        <v>0</v>
      </c>
      <c r="F16" s="10">
        <f>+'24-03-336 Ind. Proy'!O115</f>
        <v>0</v>
      </c>
      <c r="G16" s="10">
        <f>+'24-03-336 Ind. Proy'!R115</f>
        <v>0</v>
      </c>
      <c r="H16" s="10">
        <f>+'24-03-336 Ind. Proy'!S115</f>
        <v>0</v>
      </c>
      <c r="I16" s="10">
        <f>+'24-03-336 Ind. Proy'!T115</f>
        <v>0</v>
      </c>
      <c r="J16" s="10">
        <f>+'24-03-336 Ind. Proy'!U115</f>
        <v>0</v>
      </c>
      <c r="K16" s="10">
        <f>+'24-03-336 Ind. Proy'!V115</f>
        <v>0</v>
      </c>
      <c r="L16" s="10">
        <f>+'24-03-336 Ind. Proy'!W115</f>
        <v>0</v>
      </c>
      <c r="M16" s="10">
        <f>+'24-03-336 Ind. Proy'!X115</f>
        <v>0</v>
      </c>
      <c r="N16" s="10">
        <f>+'24-03-336 Ind. Proy'!Y115</f>
        <v>0</v>
      </c>
      <c r="O16" s="10">
        <f>+'24-03-336 Ind. Proy'!Z115</f>
        <v>0</v>
      </c>
      <c r="P16" s="10">
        <f>+'24-03-336 Ind. Proy'!AA115</f>
        <v>0</v>
      </c>
      <c r="Q16" s="10">
        <f>+'24-03-336 Ind. Proy'!AB115</f>
        <v>0</v>
      </c>
      <c r="R16" s="10">
        <f>+'24-03-336 Ind. Proy'!AC115</f>
        <v>0</v>
      </c>
      <c r="S16" s="10">
        <f>+'24-03-336 Ind. Proy'!AD115</f>
        <v>0</v>
      </c>
      <c r="T16" s="10">
        <f>+'24-03-336 Ind. Proy'!AE115</f>
        <v>0</v>
      </c>
      <c r="U16" s="10">
        <f>+'24-03-336 Ind. Proy'!AF115</f>
        <v>0</v>
      </c>
      <c r="V16" s="10">
        <f>+'24-03-336 Ind. Proy'!AG115</f>
        <v>0</v>
      </c>
      <c r="W16" s="10">
        <f>+'24-03-336 Ind. Proy'!AH115</f>
        <v>0</v>
      </c>
      <c r="X16" s="49">
        <f>+'24-03-336 Ind. Proy'!AI115</f>
        <v>0</v>
      </c>
      <c r="Y16" s="49">
        <f>+'24-03-336 Ind. Proy'!AJ115</f>
        <v>0</v>
      </c>
    </row>
    <row r="17" spans="1:25" s="45" customFormat="1" ht="24.75" customHeight="1" x14ac:dyDescent="0.25">
      <c r="A17" s="48" t="s">
        <v>60</v>
      </c>
      <c r="B17" s="10">
        <f>+'24-03-336 Ind. Proy'!J127</f>
        <v>0</v>
      </c>
      <c r="C17" s="10">
        <f>+'24-03-336 Ind. Proy'!K127</f>
        <v>0</v>
      </c>
      <c r="D17" s="10">
        <f>+'24-03-336 Ind. Proy'!M127</f>
        <v>0</v>
      </c>
      <c r="E17" s="10">
        <f>+'24-03-336 Ind. Proy'!N127</f>
        <v>0</v>
      </c>
      <c r="F17" s="10">
        <f>+'24-03-336 Ind. Proy'!O127</f>
        <v>0</v>
      </c>
      <c r="G17" s="10">
        <f>+'24-03-336 Ind. Proy'!R127</f>
        <v>0</v>
      </c>
      <c r="H17" s="10">
        <f>+'24-03-336 Ind. Proy'!S127</f>
        <v>0</v>
      </c>
      <c r="I17" s="10">
        <f>+'24-03-336 Ind. Proy'!T127</f>
        <v>0</v>
      </c>
      <c r="J17" s="10">
        <f>+'24-03-336 Ind. Proy'!U127</f>
        <v>0</v>
      </c>
      <c r="K17" s="10">
        <f>+'24-03-336 Ind. Proy'!V127</f>
        <v>0</v>
      </c>
      <c r="L17" s="10">
        <f>+'24-03-336 Ind. Proy'!W127</f>
        <v>0</v>
      </c>
      <c r="M17" s="10">
        <f>+'24-03-336 Ind. Proy'!X127</f>
        <v>0</v>
      </c>
      <c r="N17" s="10">
        <f>+'24-03-336 Ind. Proy'!Y127</f>
        <v>0</v>
      </c>
      <c r="O17" s="10">
        <f>+'24-03-336 Ind. Proy'!Z127</f>
        <v>0</v>
      </c>
      <c r="P17" s="10">
        <f>+'24-03-336 Ind. Proy'!AA127</f>
        <v>0</v>
      </c>
      <c r="Q17" s="10">
        <f>+'24-03-336 Ind. Proy'!AB127</f>
        <v>0</v>
      </c>
      <c r="R17" s="10">
        <f>+'24-03-336 Ind. Proy'!AC127</f>
        <v>0</v>
      </c>
      <c r="S17" s="10">
        <f>+'24-03-336 Ind. Proy'!AD127</f>
        <v>0</v>
      </c>
      <c r="T17" s="10">
        <f>+'24-03-336 Ind. Proy'!AE127</f>
        <v>0</v>
      </c>
      <c r="U17" s="10">
        <f>+'24-03-336 Ind. Proy'!AF127</f>
        <v>0</v>
      </c>
      <c r="V17" s="10">
        <f>+'24-03-336 Ind. Proy'!AG127</f>
        <v>0</v>
      </c>
      <c r="W17" s="10">
        <f>+'24-03-336 Ind. Proy'!AH127</f>
        <v>0</v>
      </c>
      <c r="X17" s="49">
        <f>+'24-03-336 Ind. Proy'!AI116</f>
        <v>0</v>
      </c>
      <c r="Y17" s="49">
        <f>+'24-03-336 Ind. Proy'!AJ116</f>
        <v>0</v>
      </c>
    </row>
    <row r="18" spans="1:25" s="45" customFormat="1" ht="24.75" customHeight="1" x14ac:dyDescent="0.25">
      <c r="A18" s="48" t="s">
        <v>62</v>
      </c>
      <c r="B18" s="10">
        <f>+'24-03-336 Ind. Proy'!J139</f>
        <v>0</v>
      </c>
      <c r="C18" s="10">
        <f>+'24-03-336 Ind. Proy'!K139</f>
        <v>0</v>
      </c>
      <c r="D18" s="10">
        <f>+'24-03-336 Ind. Proy'!M139</f>
        <v>0</v>
      </c>
      <c r="E18" s="10">
        <f>+'24-03-336 Ind. Proy'!N139</f>
        <v>0</v>
      </c>
      <c r="F18" s="10">
        <f>+'24-03-336 Ind. Proy'!O139</f>
        <v>0</v>
      </c>
      <c r="G18" s="10">
        <f>+'24-03-336 Ind. Proy'!R139</f>
        <v>0</v>
      </c>
      <c r="H18" s="10">
        <f>+'24-03-336 Ind. Proy'!S139</f>
        <v>0</v>
      </c>
      <c r="I18" s="10">
        <f>+'24-03-336 Ind. Proy'!T139</f>
        <v>0</v>
      </c>
      <c r="J18" s="10">
        <f>+'24-03-336 Ind. Proy'!U139</f>
        <v>0</v>
      </c>
      <c r="K18" s="10">
        <f>+'24-03-336 Ind. Proy'!V139</f>
        <v>0</v>
      </c>
      <c r="L18" s="10">
        <f>+'24-03-336 Ind. Proy'!W139</f>
        <v>0</v>
      </c>
      <c r="M18" s="10">
        <f>+'24-03-336 Ind. Proy'!X139</f>
        <v>0</v>
      </c>
      <c r="N18" s="10">
        <f>+'24-03-336 Ind. Proy'!Y139</f>
        <v>0</v>
      </c>
      <c r="O18" s="10">
        <f>+'24-03-336 Ind. Proy'!Z139</f>
        <v>0</v>
      </c>
      <c r="P18" s="10">
        <f>+'24-03-336 Ind. Proy'!AA139</f>
        <v>0</v>
      </c>
      <c r="Q18" s="10">
        <f>+'24-03-336 Ind. Proy'!AB139</f>
        <v>0</v>
      </c>
      <c r="R18" s="10">
        <f>+'24-03-336 Ind. Proy'!AC139</f>
        <v>0</v>
      </c>
      <c r="S18" s="10">
        <f>+'24-03-336 Ind. Proy'!AD139</f>
        <v>0</v>
      </c>
      <c r="T18" s="10">
        <f>+'24-03-336 Ind. Proy'!AE139</f>
        <v>0</v>
      </c>
      <c r="U18" s="10">
        <f>+'24-03-336 Ind. Proy'!AF139</f>
        <v>0</v>
      </c>
      <c r="V18" s="10">
        <f>+'24-03-336 Ind. Proy'!AG139</f>
        <v>0</v>
      </c>
      <c r="W18" s="10">
        <f>+'24-03-336 Ind. Proy'!AH139</f>
        <v>0</v>
      </c>
      <c r="X18" s="49">
        <f>+'24-03-336 Ind. Proy'!AI117</f>
        <v>0</v>
      </c>
      <c r="Y18" s="49">
        <f>+'24-03-336 Ind. Proy'!AJ139</f>
        <v>0</v>
      </c>
    </row>
    <row r="19" spans="1:25" s="45" customFormat="1" ht="24.75" customHeight="1" x14ac:dyDescent="0.25">
      <c r="A19" s="48" t="s">
        <v>64</v>
      </c>
      <c r="B19" s="10">
        <f>+'24-03-336 Ind. Proy'!J151</f>
        <v>0</v>
      </c>
      <c r="C19" s="10">
        <f>+'24-03-336 Ind. Proy'!K151</f>
        <v>0</v>
      </c>
      <c r="D19" s="10">
        <f>+'24-03-336 Ind. Proy'!M151</f>
        <v>0</v>
      </c>
      <c r="E19" s="10">
        <f>+'24-03-336 Ind. Proy'!N151</f>
        <v>0</v>
      </c>
      <c r="F19" s="10">
        <f>+'24-03-336 Ind. Proy'!O151</f>
        <v>0</v>
      </c>
      <c r="G19" s="10">
        <f>+'24-03-336 Ind. Proy'!R151</f>
        <v>0</v>
      </c>
      <c r="H19" s="10">
        <f>+'24-03-336 Ind. Proy'!S151</f>
        <v>0</v>
      </c>
      <c r="I19" s="10">
        <f>+'24-03-336 Ind. Proy'!T151</f>
        <v>0</v>
      </c>
      <c r="J19" s="10">
        <f>+'24-03-336 Ind. Proy'!U151</f>
        <v>0</v>
      </c>
      <c r="K19" s="10">
        <f>+'24-03-336 Ind. Proy'!V151</f>
        <v>0</v>
      </c>
      <c r="L19" s="10">
        <f>+'24-03-336 Ind. Proy'!W151</f>
        <v>0</v>
      </c>
      <c r="M19" s="10">
        <f>+'24-03-336 Ind. Proy'!X151</f>
        <v>0</v>
      </c>
      <c r="N19" s="10">
        <f>+'24-03-336 Ind. Proy'!Y151</f>
        <v>0</v>
      </c>
      <c r="O19" s="10">
        <f>+'24-03-336 Ind. Proy'!Z151</f>
        <v>0</v>
      </c>
      <c r="P19" s="10">
        <f>+'24-03-336 Ind. Proy'!AA151</f>
        <v>0</v>
      </c>
      <c r="Q19" s="10">
        <f>+'24-03-336 Ind. Proy'!AB151</f>
        <v>0</v>
      </c>
      <c r="R19" s="10">
        <f>+'24-03-336 Ind. Proy'!AC151</f>
        <v>0</v>
      </c>
      <c r="S19" s="10">
        <f>+'24-03-336 Ind. Proy'!AD151</f>
        <v>0</v>
      </c>
      <c r="T19" s="10">
        <f>+'24-03-336 Ind. Proy'!AE151</f>
        <v>0</v>
      </c>
      <c r="U19" s="10">
        <f>+'24-03-336 Ind. Proy'!AF151</f>
        <v>0</v>
      </c>
      <c r="V19" s="10">
        <f>+'24-03-336 Ind. Proy'!AG151</f>
        <v>0</v>
      </c>
      <c r="W19" s="10">
        <f>+'24-03-336 Ind. Proy'!AH151</f>
        <v>0</v>
      </c>
      <c r="X19" s="49">
        <f>+'24-03-336 Ind. Proy'!AI118</f>
        <v>0</v>
      </c>
      <c r="Y19" s="49">
        <f>+'24-03-336 Ind. Proy'!AJ151</f>
        <v>0</v>
      </c>
    </row>
    <row r="20" spans="1:25" s="45" customFormat="1" ht="24.75" customHeight="1" x14ac:dyDescent="0.25">
      <c r="A20" s="50" t="s">
        <v>66</v>
      </c>
      <c r="B20" s="10">
        <f>+'24-03-336 Ind. Proy'!J163</f>
        <v>0</v>
      </c>
      <c r="C20" s="10">
        <f>+'24-03-336 Ind. Proy'!K163</f>
        <v>0</v>
      </c>
      <c r="D20" s="10">
        <f>+'24-03-336 Ind. Proy'!M163</f>
        <v>0</v>
      </c>
      <c r="E20" s="10">
        <f>+'24-03-336 Ind. Proy'!N163</f>
        <v>0</v>
      </c>
      <c r="F20" s="10">
        <f>+'24-03-336 Ind. Proy'!O163</f>
        <v>0</v>
      </c>
      <c r="G20" s="10">
        <f>+'24-03-336 Ind. Proy'!R163</f>
        <v>0</v>
      </c>
      <c r="H20" s="10">
        <f>+'24-03-336 Ind. Proy'!S163</f>
        <v>0</v>
      </c>
      <c r="I20" s="10">
        <f>+'24-03-336 Ind. Proy'!T163</f>
        <v>0</v>
      </c>
      <c r="J20" s="10">
        <f>+'24-03-336 Ind. Proy'!U163</f>
        <v>0</v>
      </c>
      <c r="K20" s="10">
        <f>+'24-03-336 Ind. Proy'!V163</f>
        <v>0</v>
      </c>
      <c r="L20" s="10">
        <f>+'24-03-336 Ind. Proy'!W163</f>
        <v>0</v>
      </c>
      <c r="M20" s="10">
        <f>+'24-03-336 Ind. Proy'!X163</f>
        <v>0</v>
      </c>
      <c r="N20" s="10">
        <f>+'24-03-336 Ind. Proy'!Y163</f>
        <v>0</v>
      </c>
      <c r="O20" s="10">
        <f>+'24-03-336 Ind. Proy'!Z163</f>
        <v>0</v>
      </c>
      <c r="P20" s="10">
        <f>+'24-03-336 Ind. Proy'!AA163</f>
        <v>0</v>
      </c>
      <c r="Q20" s="10">
        <f>+'24-03-336 Ind. Proy'!AB163</f>
        <v>0</v>
      </c>
      <c r="R20" s="10">
        <f>+'24-03-336 Ind. Proy'!AC163</f>
        <v>0</v>
      </c>
      <c r="S20" s="10">
        <f>+'24-03-336 Ind. Proy'!AD163</f>
        <v>0</v>
      </c>
      <c r="T20" s="10">
        <f>+'24-03-336 Ind. Proy'!AE163</f>
        <v>0</v>
      </c>
      <c r="U20" s="10">
        <f>+'24-03-336 Ind. Proy'!AF163</f>
        <v>0</v>
      </c>
      <c r="V20" s="10">
        <f>+'24-03-336 Ind. Proy'!AG163</f>
        <v>0</v>
      </c>
      <c r="W20" s="10">
        <f>+'24-03-336 Ind. Proy'!AH163</f>
        <v>0</v>
      </c>
      <c r="X20" s="49">
        <f>+'24-03-336 Ind. Proy'!AI119</f>
        <v>0</v>
      </c>
      <c r="Y20" s="49">
        <f>+'24-03-336 Ind. Proy'!AJ163</f>
        <v>0</v>
      </c>
    </row>
    <row r="21" spans="1:25" s="45" customFormat="1" ht="24.75" customHeight="1" x14ac:dyDescent="0.25">
      <c r="A21" s="50" t="s">
        <v>68</v>
      </c>
      <c r="B21" s="10">
        <f>+'24-03-336 Ind. Proy'!J175</f>
        <v>0</v>
      </c>
      <c r="C21" s="10">
        <f>+'24-03-336 Ind. Proy'!K175</f>
        <v>0</v>
      </c>
      <c r="D21" s="10">
        <f>+'24-03-336 Ind. Proy'!M175</f>
        <v>0</v>
      </c>
      <c r="E21" s="10">
        <f>+'24-03-336 Ind. Proy'!N175</f>
        <v>0</v>
      </c>
      <c r="F21" s="10">
        <f>+'24-03-336 Ind. Proy'!O175</f>
        <v>0</v>
      </c>
      <c r="G21" s="10">
        <f>+'24-03-336 Ind. Proy'!R175</f>
        <v>0</v>
      </c>
      <c r="H21" s="10">
        <f>+'24-03-336 Ind. Proy'!S175</f>
        <v>0</v>
      </c>
      <c r="I21" s="10">
        <f>+'24-03-336 Ind. Proy'!T175</f>
        <v>0</v>
      </c>
      <c r="J21" s="10">
        <f>+'24-03-336 Ind. Proy'!U175</f>
        <v>0</v>
      </c>
      <c r="K21" s="10">
        <f>+'24-03-336 Ind. Proy'!V175</f>
        <v>0</v>
      </c>
      <c r="L21" s="10">
        <f>+'24-03-336 Ind. Proy'!W175</f>
        <v>0</v>
      </c>
      <c r="M21" s="10">
        <f>+'24-03-336 Ind. Proy'!X175</f>
        <v>0</v>
      </c>
      <c r="N21" s="10">
        <f>+'24-03-336 Ind. Proy'!Y175</f>
        <v>0</v>
      </c>
      <c r="O21" s="10">
        <f>+'24-03-336 Ind. Proy'!Z175</f>
        <v>0</v>
      </c>
      <c r="P21" s="10">
        <f>+'24-03-336 Ind. Proy'!AA175</f>
        <v>0</v>
      </c>
      <c r="Q21" s="10">
        <f>+'24-03-336 Ind. Proy'!AB175</f>
        <v>0</v>
      </c>
      <c r="R21" s="10">
        <f>+'24-03-336 Ind. Proy'!AC175</f>
        <v>0</v>
      </c>
      <c r="S21" s="10">
        <f>+'24-03-336 Ind. Proy'!AD175</f>
        <v>0</v>
      </c>
      <c r="T21" s="10">
        <f>+'24-03-336 Ind. Proy'!AE175</f>
        <v>0</v>
      </c>
      <c r="U21" s="10">
        <f>+'24-03-336 Ind. Proy'!AF175</f>
        <v>0</v>
      </c>
      <c r="V21" s="10">
        <f>+'24-03-336 Ind. Proy'!AG175</f>
        <v>0</v>
      </c>
      <c r="W21" s="10">
        <f>+'24-03-336 Ind. Proy'!AH175</f>
        <v>0</v>
      </c>
      <c r="X21" s="49">
        <f>+'24-03-336 Ind. Proy'!AI175</f>
        <v>0</v>
      </c>
      <c r="Y21" s="49">
        <f>+'24-03-336 Ind. Proy'!AJ175</f>
        <v>0</v>
      </c>
    </row>
    <row r="22" spans="1:25" s="45" customFormat="1" ht="24.75" customHeight="1" x14ac:dyDescent="0.25">
      <c r="A22" s="50" t="s">
        <v>70</v>
      </c>
      <c r="B22" s="10">
        <f>+'24-03-336 Ind. Proy'!J187</f>
        <v>0</v>
      </c>
      <c r="C22" s="10">
        <f>+'24-03-336 Ind. Proy'!K187</f>
        <v>0</v>
      </c>
      <c r="D22" s="10">
        <f>+'24-03-336 Ind. Proy'!M187</f>
        <v>0</v>
      </c>
      <c r="E22" s="10">
        <f>+'24-03-336 Ind. Proy'!N187</f>
        <v>0</v>
      </c>
      <c r="F22" s="10">
        <f>+'24-03-336 Ind. Proy'!O187</f>
        <v>0</v>
      </c>
      <c r="G22" s="10">
        <f>+'24-03-336 Ind. Proy'!R187</f>
        <v>0</v>
      </c>
      <c r="H22" s="10">
        <f>+'24-03-336 Ind. Proy'!S187</f>
        <v>0</v>
      </c>
      <c r="I22" s="10">
        <f>+'24-03-336 Ind. Proy'!T187</f>
        <v>0</v>
      </c>
      <c r="J22" s="10">
        <f>+'24-03-336 Ind. Proy'!U187</f>
        <v>0</v>
      </c>
      <c r="K22" s="10">
        <f>+'24-03-336 Ind. Proy'!V187</f>
        <v>0</v>
      </c>
      <c r="L22" s="10">
        <f>+'24-03-336 Ind. Proy'!W187</f>
        <v>0</v>
      </c>
      <c r="M22" s="10">
        <f>+'24-03-336 Ind. Proy'!X187</f>
        <v>0</v>
      </c>
      <c r="N22" s="10">
        <f>+'24-03-336 Ind. Proy'!Y187</f>
        <v>0</v>
      </c>
      <c r="O22" s="10">
        <f>+'24-03-336 Ind. Proy'!Z187</f>
        <v>0</v>
      </c>
      <c r="P22" s="10">
        <f>+'24-03-336 Ind. Proy'!AA187</f>
        <v>0</v>
      </c>
      <c r="Q22" s="10">
        <f>+'24-03-336 Ind. Proy'!AB187</f>
        <v>0</v>
      </c>
      <c r="R22" s="10">
        <f>+'24-03-336 Ind. Proy'!AC187</f>
        <v>0</v>
      </c>
      <c r="S22" s="10">
        <f>+'24-03-336 Ind. Proy'!AD187</f>
        <v>0</v>
      </c>
      <c r="T22" s="10">
        <f>+'24-03-336 Ind. Proy'!AE187</f>
        <v>0</v>
      </c>
      <c r="U22" s="10">
        <f>+'24-03-336 Ind. Proy'!AF187</f>
        <v>0</v>
      </c>
      <c r="V22" s="10">
        <f>+'24-03-336 Ind. Proy'!AG187</f>
        <v>0</v>
      </c>
      <c r="W22" s="10">
        <f>+'24-03-336 Ind. Proy'!AH187</f>
        <v>0</v>
      </c>
      <c r="X22" s="49">
        <f>+'24-03-336 Ind. Proy'!AI187</f>
        <v>0</v>
      </c>
      <c r="Y22" s="49">
        <f>+'24-03-336 Ind. Proy'!AJ187</f>
        <v>0</v>
      </c>
    </row>
    <row r="23" spans="1:25" s="45" customFormat="1" ht="24.75" customHeight="1" x14ac:dyDescent="0.25">
      <c r="A23" s="51" t="s">
        <v>72</v>
      </c>
      <c r="B23" s="10">
        <f>+'24-03-336 Ind. Proy'!J190</f>
        <v>254889000</v>
      </c>
      <c r="C23" s="10">
        <f>+'24-03-336 Ind. Proy'!K190</f>
        <v>254889000</v>
      </c>
      <c r="D23" s="10">
        <f>+'24-03-336 Ind. Proy'!M190</f>
        <v>0</v>
      </c>
      <c r="E23" s="10">
        <f>+'24-03-336 Ind. Proy'!N190</f>
        <v>0</v>
      </c>
      <c r="F23" s="10">
        <f>+'24-03-336 Ind. Proy'!O190</f>
        <v>0</v>
      </c>
      <c r="G23" s="10">
        <f>+'24-03-336 Ind. Proy'!R190</f>
        <v>0</v>
      </c>
      <c r="H23" s="10">
        <f>+'24-03-336 Ind. Proy'!S190</f>
        <v>0</v>
      </c>
      <c r="I23" s="10">
        <f>+'24-03-336 Ind. Proy'!T190</f>
        <v>0</v>
      </c>
      <c r="J23" s="10">
        <f>+'24-03-336 Ind. Proy'!U190</f>
        <v>0</v>
      </c>
      <c r="K23" s="10">
        <f>+'24-03-336 Ind. Proy'!V190</f>
        <v>0</v>
      </c>
      <c r="L23" s="10">
        <f>+'24-03-336 Ind. Proy'!W190</f>
        <v>0</v>
      </c>
      <c r="M23" s="10">
        <f>+'24-03-336 Ind. Proy'!X190</f>
        <v>127444500</v>
      </c>
      <c r="N23" s="10">
        <f>+'24-03-336 Ind. Proy'!Y190</f>
        <v>127444500</v>
      </c>
      <c r="O23" s="10">
        <f>+'24-03-336 Ind. Proy'!Z190</f>
        <v>0</v>
      </c>
      <c r="P23" s="10">
        <f>+'24-03-336 Ind. Proy'!AA190</f>
        <v>0</v>
      </c>
      <c r="Q23" s="10">
        <f>+'24-03-336 Ind. Proy'!AB190</f>
        <v>0</v>
      </c>
      <c r="R23" s="10">
        <f>+'24-03-336 Ind. Proy'!AC190</f>
        <v>0</v>
      </c>
      <c r="S23" s="10">
        <f>+'24-03-336 Ind. Proy'!AD190</f>
        <v>0</v>
      </c>
      <c r="T23" s="10">
        <f>+'24-03-336 Ind. Proy'!AE190</f>
        <v>0</v>
      </c>
      <c r="U23" s="10">
        <f>+'24-03-336 Ind. Proy'!AF190</f>
        <v>0</v>
      </c>
      <c r="V23" s="10">
        <f>+'24-03-336 Ind. Proy'!AG190</f>
        <v>0</v>
      </c>
      <c r="W23" s="10">
        <f>+'24-03-336 Ind. Proy'!AH190</f>
        <v>127444500</v>
      </c>
      <c r="X23" s="49">
        <f>+'24-03-336 Ind. Proy'!AI190</f>
        <v>0.5</v>
      </c>
      <c r="Y23" s="49">
        <f>+'24-03-336 Ind. Proy'!AJ190</f>
        <v>1</v>
      </c>
    </row>
    <row r="24" spans="1:25" ht="25.5" x14ac:dyDescent="0.25">
      <c r="A24" s="173" t="str">
        <f>"TOTAL ASIG."&amp;" "&amp;$A$5</f>
        <v>TOTAL ASIG. 24-03-336 "Programa de Identificación Chile Solidaria</v>
      </c>
      <c r="B24" s="174">
        <f t="shared" ref="B24:W24" si="0">SUM(B8:B23)</f>
        <v>254889000</v>
      </c>
      <c r="C24" s="174">
        <f t="shared" si="0"/>
        <v>254889000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0</v>
      </c>
      <c r="J24" s="174">
        <f t="shared" si="0"/>
        <v>0</v>
      </c>
      <c r="K24" s="174">
        <f t="shared" si="0"/>
        <v>0</v>
      </c>
      <c r="L24" s="174">
        <f t="shared" si="0"/>
        <v>0</v>
      </c>
      <c r="M24" s="174">
        <f t="shared" si="0"/>
        <v>127444500</v>
      </c>
      <c r="N24" s="174">
        <f t="shared" si="0"/>
        <v>127444500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127444500</v>
      </c>
      <c r="X24" s="175">
        <f>+'24-03-336 Ind. Proy'!AI191</f>
        <v>0.5</v>
      </c>
      <c r="Y24" s="175">
        <f>'24-03-336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B9" sqref="B1:B1048576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customWidth="1" collapsed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84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12"/>
      <c r="AL4" s="12"/>
      <c r="AM4" s="12"/>
      <c r="AN4" s="12"/>
      <c r="AO4" s="12"/>
      <c r="AP4" s="12"/>
    </row>
    <row r="5" spans="1:44" s="185" customFormat="1" ht="17.25" customHeight="1" x14ac:dyDescent="0.25">
      <c r="A5" s="233" t="s">
        <v>139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2"/>
      <c r="W5" s="152"/>
      <c r="X5" s="152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  <c r="AK5" s="15"/>
      <c r="AL5" s="15"/>
      <c r="AM5" s="15"/>
      <c r="AN5" s="15"/>
      <c r="AO5" s="15"/>
      <c r="AP5" s="15"/>
    </row>
    <row r="6" spans="1:44" s="186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84"/>
      <c r="AR6" s="184"/>
    </row>
    <row r="7" spans="1:44" s="186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84"/>
      <c r="AR7" s="184"/>
    </row>
    <row r="8" spans="1:44" s="185" customFormat="1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  <c r="AK8" s="15"/>
      <c r="AL8" s="15"/>
      <c r="AM8" s="15"/>
      <c r="AN8" s="15"/>
      <c r="AO8" s="15"/>
      <c r="AP8" s="15"/>
    </row>
    <row r="9" spans="1:44" s="185" customFormat="1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84"/>
      <c r="AR9" s="184"/>
    </row>
    <row r="10" spans="1:44" s="185" customFormat="1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84"/>
      <c r="AR10" s="184"/>
    </row>
    <row r="11" spans="1:44" s="185" customFormat="1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  <c r="AK11" s="15"/>
      <c r="AL11" s="15"/>
      <c r="AM11" s="15"/>
      <c r="AN11" s="15"/>
      <c r="AO11" s="15"/>
      <c r="AP11" s="15"/>
    </row>
    <row r="12" spans="1:44" s="185" customFormat="1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84"/>
      <c r="AR12" s="184"/>
    </row>
    <row r="13" spans="1:44" s="185" customFormat="1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84"/>
      <c r="AR13" s="184"/>
    </row>
    <row r="14" spans="1:44" s="185" customFormat="1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  <c r="AK14" s="15"/>
      <c r="AL14" s="15"/>
      <c r="AM14" s="15"/>
      <c r="AN14" s="15"/>
      <c r="AO14" s="15"/>
      <c r="AP14" s="15"/>
    </row>
    <row r="15" spans="1:44" s="185" customFormat="1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84"/>
      <c r="AR15" s="184"/>
    </row>
    <row r="16" spans="1:44" s="185" customFormat="1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84"/>
      <c r="AR16" s="184"/>
    </row>
    <row r="17" spans="1:44" s="185" customFormat="1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  <c r="AK17" s="15"/>
      <c r="AL17" s="15"/>
      <c r="AM17" s="15"/>
      <c r="AN17" s="15"/>
      <c r="AO17" s="15"/>
      <c r="AP17" s="15"/>
    </row>
    <row r="18" spans="1:44" s="185" customFormat="1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84"/>
      <c r="AR18" s="184"/>
    </row>
    <row r="19" spans="1:44" s="185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84"/>
      <c r="AR19" s="184"/>
    </row>
    <row r="20" spans="1:44" s="185" customFormat="1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  <c r="AK20" s="15"/>
      <c r="AL20" s="15"/>
      <c r="AM20" s="15"/>
      <c r="AN20" s="15"/>
      <c r="AO20" s="15"/>
      <c r="AP20" s="15"/>
    </row>
    <row r="21" spans="1:44" s="185" customFormat="1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84"/>
      <c r="AR21" s="184"/>
    </row>
    <row r="22" spans="1:44" s="185" customFormat="1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84"/>
      <c r="AR22" s="184"/>
    </row>
    <row r="23" spans="1:44" s="185" customFormat="1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  <c r="AK23" s="15"/>
      <c r="AL23" s="15"/>
      <c r="AM23" s="15"/>
      <c r="AN23" s="15"/>
      <c r="AO23" s="15"/>
      <c r="AP23" s="15"/>
    </row>
    <row r="24" spans="1:44" s="185" customFormat="1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84"/>
      <c r="AR24" s="184"/>
    </row>
    <row r="25" spans="1:44" s="185" customFormat="1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84"/>
      <c r="AR25" s="184"/>
    </row>
    <row r="26" spans="1:44" s="185" customFormat="1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  <c r="AK26" s="15"/>
      <c r="AL26" s="15"/>
      <c r="AM26" s="15"/>
      <c r="AN26" s="15"/>
      <c r="AO26" s="15"/>
      <c r="AP26" s="15"/>
    </row>
    <row r="27" spans="1:44" s="185" customFormat="1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84"/>
      <c r="AR27" s="184"/>
    </row>
    <row r="28" spans="1:44" s="185" customFormat="1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84"/>
      <c r="AR28" s="184"/>
    </row>
    <row r="29" spans="1:44" s="185" customFormat="1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  <c r="AK29" s="15"/>
      <c r="AL29" s="15"/>
      <c r="AM29" s="15"/>
      <c r="AN29" s="15"/>
      <c r="AO29" s="15"/>
      <c r="AP29" s="15"/>
    </row>
    <row r="30" spans="1:44" s="185" customFormat="1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84"/>
      <c r="AR30" s="184"/>
    </row>
    <row r="31" spans="1:44" s="185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84"/>
      <c r="AR31" s="184"/>
    </row>
    <row r="32" spans="1:44" s="185" customFormat="1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  <c r="AK32" s="15"/>
      <c r="AL32" s="15"/>
      <c r="AM32" s="15"/>
      <c r="AN32" s="15"/>
      <c r="AO32" s="15"/>
      <c r="AP32" s="15"/>
    </row>
    <row r="33" spans="1:44" s="185" customFormat="1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84"/>
      <c r="AR33" s="184"/>
    </row>
    <row r="34" spans="1:44" s="185" customFormat="1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84"/>
      <c r="AR34" s="184"/>
    </row>
    <row r="35" spans="1:44" s="185" customFormat="1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  <c r="AK35" s="15"/>
      <c r="AL35" s="15"/>
      <c r="AM35" s="15"/>
      <c r="AN35" s="15"/>
      <c r="AO35" s="15"/>
      <c r="AP35" s="15"/>
    </row>
    <row r="36" spans="1:44" s="185" customFormat="1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84"/>
      <c r="AR36" s="184"/>
    </row>
    <row r="37" spans="1:44" s="185" customFormat="1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84"/>
      <c r="AR37" s="184"/>
    </row>
    <row r="38" spans="1:44" s="185" customFormat="1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  <c r="AK38" s="15"/>
      <c r="AL38" s="15"/>
      <c r="AM38" s="15"/>
      <c r="AN38" s="15"/>
      <c r="AO38" s="15"/>
      <c r="AP38" s="15"/>
    </row>
    <row r="39" spans="1:44" s="185" customFormat="1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84"/>
      <c r="AR39" s="184"/>
    </row>
    <row r="40" spans="1:44" s="185" customFormat="1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84"/>
      <c r="AR40" s="184"/>
    </row>
    <row r="41" spans="1:44" s="185" customFormat="1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  <c r="AK41" s="15"/>
      <c r="AL41" s="15"/>
      <c r="AM41" s="15"/>
      <c r="AN41" s="15"/>
      <c r="AO41" s="15"/>
      <c r="AP41" s="15"/>
    </row>
    <row r="42" spans="1:44" s="185" customFormat="1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84"/>
      <c r="AR42" s="184"/>
    </row>
    <row r="43" spans="1:44" s="185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84"/>
      <c r="AR43" s="184"/>
    </row>
    <row r="44" spans="1:44" s="185" customFormat="1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  <c r="AK44" s="15"/>
      <c r="AL44" s="15"/>
      <c r="AM44" s="15"/>
      <c r="AN44" s="15"/>
      <c r="AO44" s="15"/>
      <c r="AP44" s="15"/>
    </row>
    <row r="45" spans="1:44" s="185" customFormat="1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84"/>
      <c r="AR45" s="184"/>
    </row>
    <row r="46" spans="1:44" s="185" customFormat="1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84"/>
      <c r="AR46" s="184"/>
    </row>
    <row r="47" spans="1:44" s="185" customFormat="1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  <c r="AK47" s="15"/>
      <c r="AL47" s="15"/>
      <c r="AM47" s="15"/>
      <c r="AN47" s="15"/>
      <c r="AO47" s="15"/>
      <c r="AP47" s="15"/>
    </row>
    <row r="48" spans="1:44" s="185" customFormat="1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84"/>
      <c r="AR48" s="184"/>
    </row>
    <row r="49" spans="1:44" s="185" customFormat="1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84"/>
      <c r="AR49" s="184"/>
    </row>
    <row r="50" spans="1:44" s="185" customFormat="1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  <c r="AK50" s="15"/>
      <c r="AL50" s="15"/>
      <c r="AM50" s="15"/>
      <c r="AN50" s="15"/>
      <c r="AO50" s="15"/>
      <c r="AP50" s="15"/>
    </row>
    <row r="51" spans="1:44" s="185" customFormat="1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84"/>
      <c r="AR51" s="184"/>
    </row>
    <row r="52" spans="1:44" s="185" customFormat="1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84"/>
      <c r="AR52" s="184"/>
    </row>
    <row r="53" spans="1:44" s="185" customFormat="1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  <c r="AK53" s="15"/>
      <c r="AL53" s="15"/>
      <c r="AM53" s="15"/>
      <c r="AN53" s="15"/>
      <c r="AO53" s="15"/>
      <c r="AP53" s="15"/>
    </row>
    <row r="54" spans="1:44" s="185" customFormat="1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84"/>
      <c r="AR54" s="184"/>
    </row>
    <row r="55" spans="1:44" s="185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84"/>
      <c r="AR55" s="184"/>
    </row>
    <row r="56" spans="1:44" s="185" customFormat="1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  <c r="AK56" s="15"/>
      <c r="AL56" s="15"/>
      <c r="AM56" s="15"/>
      <c r="AN56" s="15"/>
      <c r="AO56" s="15"/>
      <c r="AP56" s="15"/>
    </row>
    <row r="57" spans="1:44" s="185" customFormat="1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84"/>
      <c r="AR57" s="184"/>
    </row>
    <row r="58" spans="1:44" s="185" customFormat="1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84"/>
      <c r="AR58" s="184"/>
    </row>
    <row r="59" spans="1:44" s="185" customFormat="1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  <c r="AK59" s="15"/>
      <c r="AL59" s="15"/>
      <c r="AM59" s="15"/>
      <c r="AN59" s="15"/>
      <c r="AO59" s="15"/>
      <c r="AP59" s="15"/>
    </row>
    <row r="60" spans="1:44" s="185" customFormat="1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84"/>
      <c r="AR60" s="184"/>
    </row>
    <row r="61" spans="1:44" s="185" customFormat="1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84"/>
      <c r="AR61" s="184"/>
    </row>
    <row r="62" spans="1:44" s="185" customFormat="1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  <c r="AK62" s="15"/>
      <c r="AL62" s="15"/>
      <c r="AM62" s="15"/>
      <c r="AN62" s="15"/>
      <c r="AO62" s="15"/>
      <c r="AP62" s="15"/>
    </row>
    <row r="63" spans="1:44" s="185" customFormat="1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84"/>
      <c r="AR63" s="184"/>
    </row>
    <row r="64" spans="1:44" s="185" customFormat="1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84"/>
      <c r="AR64" s="184"/>
    </row>
    <row r="65" spans="1:44" s="185" customFormat="1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  <c r="AK65" s="15"/>
      <c r="AL65" s="15"/>
      <c r="AM65" s="15"/>
      <c r="AN65" s="15"/>
      <c r="AO65" s="15"/>
      <c r="AP65" s="15"/>
    </row>
    <row r="66" spans="1:44" s="185" customFormat="1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84"/>
      <c r="AR66" s="184"/>
    </row>
    <row r="67" spans="1:44" s="185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84"/>
      <c r="AR67" s="184"/>
    </row>
    <row r="68" spans="1:44" s="185" customFormat="1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  <c r="AK68" s="15"/>
      <c r="AL68" s="15"/>
      <c r="AM68" s="15"/>
      <c r="AN68" s="15"/>
      <c r="AO68" s="15"/>
      <c r="AP68" s="15"/>
    </row>
    <row r="69" spans="1:44" s="185" customFormat="1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84"/>
      <c r="AR69" s="184"/>
    </row>
    <row r="70" spans="1:44" s="185" customFormat="1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84"/>
      <c r="AR70" s="184"/>
    </row>
    <row r="71" spans="1:44" s="185" customFormat="1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  <c r="AK71" s="15"/>
      <c r="AL71" s="15"/>
      <c r="AM71" s="15"/>
      <c r="AN71" s="15"/>
      <c r="AO71" s="15"/>
      <c r="AP71" s="15"/>
    </row>
    <row r="72" spans="1:44" s="185" customFormat="1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84"/>
      <c r="AR72" s="184"/>
    </row>
    <row r="73" spans="1:44" s="185" customFormat="1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84"/>
      <c r="AR73" s="184"/>
    </row>
    <row r="74" spans="1:44" s="185" customFormat="1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  <c r="AK74" s="15"/>
      <c r="AL74" s="15"/>
      <c r="AM74" s="15"/>
      <c r="AN74" s="15"/>
      <c r="AO74" s="15"/>
      <c r="AP74" s="15"/>
    </row>
    <row r="75" spans="1:44" s="185" customFormat="1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84"/>
      <c r="AR75" s="184"/>
    </row>
    <row r="76" spans="1:44" s="185" customFormat="1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84"/>
      <c r="AR76" s="184"/>
    </row>
    <row r="77" spans="1:44" s="185" customFormat="1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  <c r="AK77" s="15"/>
      <c r="AL77" s="15"/>
      <c r="AM77" s="15"/>
      <c r="AN77" s="15"/>
      <c r="AO77" s="15"/>
      <c r="AP77" s="15"/>
    </row>
    <row r="78" spans="1:44" s="185" customFormat="1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84"/>
      <c r="AR78" s="184"/>
    </row>
    <row r="79" spans="1:44" s="185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84"/>
      <c r="AR79" s="184"/>
    </row>
    <row r="80" spans="1:44" s="185" customFormat="1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  <c r="AK80" s="15"/>
      <c r="AL80" s="15"/>
      <c r="AM80" s="15"/>
      <c r="AN80" s="15"/>
      <c r="AO80" s="15"/>
      <c r="AP80" s="15"/>
    </row>
    <row r="81" spans="1:44" s="185" customFormat="1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84"/>
      <c r="AR81" s="184"/>
    </row>
    <row r="82" spans="1:44" s="185" customFormat="1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84"/>
      <c r="AR82" s="184"/>
    </row>
    <row r="83" spans="1:44" s="185" customFormat="1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  <c r="AK83" s="15"/>
      <c r="AL83" s="15"/>
      <c r="AM83" s="15"/>
      <c r="AN83" s="15"/>
      <c r="AO83" s="15"/>
      <c r="AP83" s="15"/>
    </row>
    <row r="84" spans="1:44" s="185" customFormat="1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84"/>
      <c r="AR84" s="184"/>
    </row>
    <row r="85" spans="1:44" s="185" customFormat="1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84"/>
      <c r="AR85" s="184"/>
    </row>
    <row r="86" spans="1:44" s="185" customFormat="1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  <c r="AK86" s="15"/>
      <c r="AL86" s="15"/>
      <c r="AM86" s="15"/>
      <c r="AN86" s="15"/>
      <c r="AO86" s="15"/>
      <c r="AP86" s="15"/>
    </row>
    <row r="87" spans="1:44" s="185" customFormat="1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84"/>
      <c r="AR87" s="184"/>
    </row>
    <row r="88" spans="1:44" s="185" customFormat="1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84"/>
      <c r="AR88" s="184"/>
    </row>
    <row r="89" spans="1:44" s="185" customFormat="1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  <c r="AK89" s="15"/>
      <c r="AL89" s="15"/>
      <c r="AM89" s="15"/>
      <c r="AN89" s="15"/>
      <c r="AO89" s="15"/>
      <c r="AP89" s="15"/>
    </row>
    <row r="90" spans="1:44" s="185" customFormat="1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84"/>
      <c r="AR90" s="184"/>
    </row>
    <row r="91" spans="1:44" s="185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84"/>
      <c r="AR91" s="184"/>
    </row>
    <row r="92" spans="1:44" s="185" customFormat="1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  <c r="AK92" s="15"/>
      <c r="AL92" s="15"/>
      <c r="AM92" s="15"/>
      <c r="AN92" s="15"/>
      <c r="AO92" s="15"/>
      <c r="AP92" s="15"/>
    </row>
    <row r="93" spans="1:44" s="185" customFormat="1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84"/>
      <c r="AR93" s="184"/>
    </row>
    <row r="94" spans="1:44" s="185" customFormat="1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84"/>
      <c r="AR94" s="184"/>
    </row>
    <row r="95" spans="1:44" s="185" customFormat="1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  <c r="AK95" s="15"/>
      <c r="AL95" s="15"/>
      <c r="AM95" s="15"/>
      <c r="AN95" s="15"/>
      <c r="AO95" s="15"/>
      <c r="AP95" s="15"/>
    </row>
    <row r="96" spans="1:44" s="185" customFormat="1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84"/>
      <c r="AR96" s="184"/>
    </row>
    <row r="97" spans="1:44" s="185" customFormat="1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84"/>
      <c r="AR97" s="184"/>
    </row>
    <row r="98" spans="1:44" s="185" customFormat="1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  <c r="AK98" s="15"/>
      <c r="AL98" s="15"/>
      <c r="AM98" s="15"/>
      <c r="AN98" s="15"/>
      <c r="AO98" s="15"/>
      <c r="AP98" s="15"/>
    </row>
    <row r="99" spans="1:44" s="185" customFormat="1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84"/>
      <c r="AR99" s="184"/>
    </row>
    <row r="100" spans="1:44" s="185" customFormat="1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84"/>
      <c r="AR100" s="184"/>
    </row>
    <row r="101" spans="1:44" s="185" customFormat="1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  <c r="AK101" s="15"/>
      <c r="AL101" s="15"/>
      <c r="AM101" s="15"/>
      <c r="AN101" s="15"/>
      <c r="AO101" s="15"/>
      <c r="AP101" s="15"/>
    </row>
    <row r="102" spans="1:44" s="185" customFormat="1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84"/>
      <c r="AR102" s="184"/>
    </row>
    <row r="103" spans="1:44" s="185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84"/>
      <c r="AR103" s="184"/>
    </row>
    <row r="104" spans="1:44" s="185" customFormat="1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  <c r="AK104" s="15"/>
      <c r="AL104" s="15"/>
      <c r="AM104" s="15"/>
      <c r="AN104" s="15"/>
      <c r="AO104" s="15"/>
      <c r="AP104" s="15"/>
    </row>
    <row r="105" spans="1:44" s="185" customFormat="1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84"/>
      <c r="AR105" s="184"/>
    </row>
    <row r="106" spans="1:44" s="185" customFormat="1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84"/>
      <c r="AR106" s="184"/>
    </row>
    <row r="107" spans="1:44" s="185" customFormat="1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  <c r="AK107" s="15"/>
      <c r="AL107" s="15"/>
      <c r="AM107" s="15"/>
      <c r="AN107" s="15"/>
      <c r="AO107" s="15"/>
      <c r="AP107" s="15"/>
    </row>
    <row r="108" spans="1:44" s="185" customFormat="1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84"/>
      <c r="AR108" s="184"/>
    </row>
    <row r="109" spans="1:44" s="185" customFormat="1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84"/>
      <c r="AR109" s="184"/>
    </row>
    <row r="110" spans="1:44" s="185" customFormat="1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  <c r="AK110" s="15"/>
      <c r="AL110" s="15"/>
      <c r="AM110" s="15"/>
      <c r="AN110" s="15"/>
      <c r="AO110" s="15"/>
      <c r="AP110" s="15"/>
    </row>
    <row r="111" spans="1:44" s="185" customFormat="1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84"/>
      <c r="AR111" s="184"/>
    </row>
    <row r="112" spans="1:44" s="185" customFormat="1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84"/>
      <c r="AR112" s="184"/>
    </row>
    <row r="113" spans="1:44" s="185" customFormat="1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  <c r="AK113" s="15"/>
      <c r="AL113" s="15"/>
      <c r="AM113" s="15"/>
      <c r="AN113" s="15"/>
      <c r="AO113" s="15"/>
      <c r="AP113" s="15"/>
    </row>
    <row r="114" spans="1:44" s="185" customFormat="1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84"/>
      <c r="AR114" s="184"/>
    </row>
    <row r="115" spans="1:44" s="185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84"/>
      <c r="AR115" s="184"/>
    </row>
    <row r="116" spans="1:44" s="185" customFormat="1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  <c r="AK116" s="15"/>
      <c r="AL116" s="15"/>
      <c r="AM116" s="15"/>
      <c r="AN116" s="15"/>
      <c r="AO116" s="15"/>
      <c r="AP116" s="15"/>
    </row>
    <row r="117" spans="1:44" s="185" customFormat="1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84"/>
      <c r="AR117" s="184"/>
    </row>
    <row r="118" spans="1:44" s="185" customFormat="1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84"/>
      <c r="AR118" s="184"/>
    </row>
    <row r="119" spans="1:44" s="185" customFormat="1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  <c r="AK119" s="15"/>
      <c r="AL119" s="15"/>
      <c r="AM119" s="15"/>
      <c r="AN119" s="15"/>
      <c r="AO119" s="15"/>
      <c r="AP119" s="15"/>
    </row>
    <row r="120" spans="1:44" s="185" customFormat="1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84"/>
      <c r="AR120" s="184"/>
    </row>
    <row r="121" spans="1:44" s="185" customFormat="1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84"/>
      <c r="AR121" s="184"/>
    </row>
    <row r="122" spans="1:44" s="185" customFormat="1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  <c r="AK122" s="15"/>
      <c r="AL122" s="15"/>
      <c r="AM122" s="15"/>
      <c r="AN122" s="15"/>
      <c r="AO122" s="15"/>
      <c r="AP122" s="15"/>
    </row>
    <row r="123" spans="1:44" s="185" customFormat="1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84"/>
      <c r="AR123" s="184"/>
    </row>
    <row r="124" spans="1:44" s="185" customFormat="1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84"/>
      <c r="AR124" s="184"/>
    </row>
    <row r="125" spans="1:44" s="185" customFormat="1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  <c r="AK125" s="15"/>
      <c r="AL125" s="15"/>
      <c r="AM125" s="15"/>
      <c r="AN125" s="15"/>
      <c r="AO125" s="15"/>
      <c r="AP125" s="15"/>
    </row>
    <row r="126" spans="1:44" s="185" customFormat="1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84"/>
      <c r="AR126" s="184"/>
    </row>
    <row r="127" spans="1:44" s="185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84"/>
      <c r="AR127" s="184"/>
    </row>
    <row r="128" spans="1:44" s="185" customFormat="1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  <c r="AK128" s="15"/>
      <c r="AL128" s="15"/>
      <c r="AM128" s="15"/>
      <c r="AN128" s="15"/>
      <c r="AO128" s="15"/>
      <c r="AP128" s="15"/>
    </row>
    <row r="129" spans="1:44" s="185" customFormat="1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84"/>
      <c r="AR129" s="184"/>
    </row>
    <row r="130" spans="1:44" s="185" customFormat="1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84"/>
      <c r="AR130" s="184"/>
    </row>
    <row r="131" spans="1:44" s="185" customFormat="1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  <c r="AK131" s="15"/>
      <c r="AL131" s="15"/>
      <c r="AM131" s="15"/>
      <c r="AN131" s="15"/>
      <c r="AO131" s="15"/>
      <c r="AP131" s="15"/>
    </row>
    <row r="132" spans="1:44" s="185" customFormat="1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84"/>
      <c r="AR132" s="184"/>
    </row>
    <row r="133" spans="1:44" s="185" customFormat="1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84"/>
      <c r="AR133" s="184"/>
    </row>
    <row r="134" spans="1:44" s="185" customFormat="1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  <c r="AK134" s="15"/>
      <c r="AL134" s="15"/>
      <c r="AM134" s="15"/>
      <c r="AN134" s="15"/>
      <c r="AO134" s="15"/>
      <c r="AP134" s="15"/>
    </row>
    <row r="135" spans="1:44" s="185" customFormat="1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84"/>
      <c r="AR135" s="184"/>
    </row>
    <row r="136" spans="1:44" s="185" customFormat="1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84"/>
      <c r="AR136" s="184"/>
    </row>
    <row r="137" spans="1:44" s="185" customFormat="1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  <c r="AK137" s="15"/>
      <c r="AL137" s="15"/>
      <c r="AM137" s="15"/>
      <c r="AN137" s="15"/>
      <c r="AO137" s="15"/>
      <c r="AP137" s="15"/>
    </row>
    <row r="138" spans="1:44" s="185" customFormat="1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84"/>
      <c r="AR138" s="184"/>
    </row>
    <row r="139" spans="1:44" s="185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84"/>
      <c r="AR139" s="184"/>
    </row>
    <row r="140" spans="1:44" s="185" customFormat="1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  <c r="AK140" s="15"/>
      <c r="AL140" s="15"/>
      <c r="AM140" s="15"/>
      <c r="AN140" s="15"/>
      <c r="AO140" s="15"/>
      <c r="AP140" s="15"/>
    </row>
    <row r="141" spans="1:44" s="185" customFormat="1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84"/>
      <c r="AR141" s="184"/>
    </row>
    <row r="142" spans="1:44" s="185" customFormat="1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84"/>
      <c r="AR142" s="184"/>
    </row>
    <row r="143" spans="1:44" s="185" customFormat="1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  <c r="AK143" s="15"/>
      <c r="AL143" s="15"/>
      <c r="AM143" s="15"/>
      <c r="AN143" s="15"/>
      <c r="AO143" s="15"/>
      <c r="AP143" s="15"/>
    </row>
    <row r="144" spans="1:44" s="185" customFormat="1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84"/>
      <c r="AR144" s="184"/>
    </row>
    <row r="145" spans="1:44" s="185" customFormat="1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84"/>
      <c r="AR145" s="184"/>
    </row>
    <row r="146" spans="1:44" s="185" customFormat="1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  <c r="AK146" s="15"/>
      <c r="AL146" s="15"/>
      <c r="AM146" s="15"/>
      <c r="AN146" s="15"/>
      <c r="AO146" s="15"/>
      <c r="AP146" s="15"/>
    </row>
    <row r="147" spans="1:44" s="185" customFormat="1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84"/>
      <c r="AR147" s="184"/>
    </row>
    <row r="148" spans="1:44" s="185" customFormat="1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84"/>
      <c r="AR148" s="184"/>
    </row>
    <row r="149" spans="1:44" s="185" customFormat="1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  <c r="AK149" s="15"/>
      <c r="AL149" s="15"/>
      <c r="AM149" s="15"/>
      <c r="AN149" s="15"/>
      <c r="AO149" s="15"/>
      <c r="AP149" s="15"/>
    </row>
    <row r="150" spans="1:44" s="185" customFormat="1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84"/>
      <c r="AR150" s="184"/>
    </row>
    <row r="151" spans="1:44" s="185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84"/>
      <c r="AR151" s="184"/>
    </row>
    <row r="152" spans="1:44" s="185" customFormat="1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  <c r="AK152" s="15"/>
      <c r="AL152" s="15"/>
      <c r="AM152" s="15"/>
      <c r="AN152" s="15"/>
      <c r="AO152" s="15"/>
      <c r="AP152" s="15"/>
    </row>
    <row r="153" spans="1:44" s="185" customFormat="1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84"/>
      <c r="AR153" s="184"/>
    </row>
    <row r="154" spans="1:44" s="185" customFormat="1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84"/>
      <c r="AR154" s="184"/>
    </row>
    <row r="155" spans="1:44" s="185" customFormat="1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  <c r="AK155" s="15"/>
      <c r="AL155" s="15"/>
      <c r="AM155" s="15"/>
      <c r="AN155" s="15"/>
      <c r="AO155" s="15"/>
      <c r="AP155" s="15"/>
    </row>
    <row r="156" spans="1:44" s="185" customFormat="1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84"/>
      <c r="AR156" s="184"/>
    </row>
    <row r="157" spans="1:44" s="185" customFormat="1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84"/>
      <c r="AR157" s="184"/>
    </row>
    <row r="158" spans="1:44" s="185" customFormat="1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  <c r="AK158" s="15"/>
      <c r="AL158" s="15"/>
      <c r="AM158" s="15"/>
      <c r="AN158" s="15"/>
      <c r="AO158" s="15"/>
      <c r="AP158" s="15"/>
    </row>
    <row r="159" spans="1:44" s="185" customFormat="1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84"/>
      <c r="AR159" s="184"/>
    </row>
    <row r="160" spans="1:44" s="185" customFormat="1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84"/>
      <c r="AR160" s="184"/>
    </row>
    <row r="161" spans="1:44" s="185" customFormat="1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  <c r="AK161" s="15"/>
      <c r="AL161" s="15"/>
      <c r="AM161" s="15"/>
      <c r="AN161" s="15"/>
      <c r="AO161" s="15"/>
      <c r="AP161" s="15"/>
    </row>
    <row r="162" spans="1:44" s="185" customFormat="1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84"/>
      <c r="AR162" s="184"/>
    </row>
    <row r="163" spans="1:44" s="185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84"/>
      <c r="AR163" s="184"/>
    </row>
    <row r="164" spans="1:44" s="185" customFormat="1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  <c r="AK164" s="15"/>
      <c r="AL164" s="15"/>
      <c r="AM164" s="15"/>
      <c r="AN164" s="15"/>
      <c r="AO164" s="15"/>
      <c r="AP164" s="15"/>
    </row>
    <row r="165" spans="1:44" s="185" customFormat="1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84"/>
      <c r="AR165" s="184"/>
    </row>
    <row r="166" spans="1:44" s="185" customFormat="1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84"/>
      <c r="AR166" s="184"/>
    </row>
    <row r="167" spans="1:44" s="185" customFormat="1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  <c r="AK167" s="15"/>
      <c r="AL167" s="15"/>
      <c r="AM167" s="15"/>
      <c r="AN167" s="15"/>
      <c r="AO167" s="15"/>
      <c r="AP167" s="15"/>
    </row>
    <row r="168" spans="1:44" s="185" customFormat="1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84"/>
      <c r="AR168" s="184"/>
    </row>
    <row r="169" spans="1:44" s="185" customFormat="1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84"/>
      <c r="AR169" s="184"/>
    </row>
    <row r="170" spans="1:44" s="185" customFormat="1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  <c r="AK170" s="15"/>
      <c r="AL170" s="15"/>
      <c r="AM170" s="15"/>
      <c r="AN170" s="15"/>
      <c r="AO170" s="15"/>
      <c r="AP170" s="15"/>
    </row>
    <row r="171" spans="1:44" s="185" customFormat="1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84"/>
      <c r="AR171" s="184"/>
    </row>
    <row r="172" spans="1:44" s="185" customFormat="1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84"/>
      <c r="AR172" s="184"/>
    </row>
    <row r="173" spans="1:44" s="185" customFormat="1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  <c r="AK173" s="15"/>
      <c r="AL173" s="15"/>
      <c r="AM173" s="15"/>
      <c r="AN173" s="15"/>
      <c r="AO173" s="15"/>
      <c r="AP173" s="15"/>
    </row>
    <row r="174" spans="1:44" s="185" customFormat="1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84"/>
      <c r="AR174" s="184"/>
    </row>
    <row r="175" spans="1:44" s="185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84"/>
      <c r="AR175" s="184"/>
    </row>
    <row r="176" spans="1:44" s="185" customFormat="1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  <c r="AK176" s="15"/>
      <c r="AL176" s="15"/>
      <c r="AM176" s="15"/>
      <c r="AN176" s="15"/>
      <c r="AO176" s="15"/>
      <c r="AP176" s="15"/>
    </row>
    <row r="177" spans="1:44" s="185" customFormat="1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84"/>
      <c r="AR177" s="184"/>
    </row>
    <row r="178" spans="1:44" s="185" customFormat="1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84"/>
      <c r="AR178" s="184"/>
    </row>
    <row r="179" spans="1:44" s="185" customFormat="1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  <c r="AK179" s="15"/>
      <c r="AL179" s="15"/>
      <c r="AM179" s="15"/>
      <c r="AN179" s="15"/>
      <c r="AO179" s="15"/>
      <c r="AP179" s="15"/>
    </row>
    <row r="180" spans="1:44" s="185" customFormat="1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84"/>
      <c r="AR180" s="184"/>
    </row>
    <row r="181" spans="1:44" s="185" customFormat="1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84"/>
      <c r="AR181" s="184"/>
    </row>
    <row r="182" spans="1:44" s="185" customFormat="1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  <c r="AK182" s="15"/>
      <c r="AL182" s="15"/>
      <c r="AM182" s="15"/>
      <c r="AN182" s="15"/>
      <c r="AO182" s="15"/>
      <c r="AP182" s="15"/>
    </row>
    <row r="183" spans="1:44" s="185" customFormat="1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84"/>
      <c r="AR183" s="184"/>
    </row>
    <row r="184" spans="1:44" s="185" customFormat="1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84"/>
      <c r="AR184" s="184"/>
    </row>
    <row r="185" spans="1:44" s="185" customFormat="1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  <c r="AK185" s="15"/>
      <c r="AL185" s="15"/>
      <c r="AM185" s="15"/>
      <c r="AN185" s="15"/>
      <c r="AO185" s="15"/>
      <c r="AP185" s="15"/>
    </row>
    <row r="186" spans="1:44" s="185" customFormat="1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84"/>
      <c r="AR186" s="184"/>
    </row>
    <row r="187" spans="1:44" s="185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84"/>
      <c r="AR187" s="184"/>
    </row>
    <row r="188" spans="1:44" s="185" customFormat="1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21684845000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  <c r="AK188" s="15"/>
      <c r="AL188" s="15"/>
      <c r="AM188" s="15"/>
      <c r="AN188" s="15"/>
      <c r="AO188" s="15"/>
      <c r="AP188" s="15"/>
    </row>
    <row r="189" spans="1:44" s="185" customFormat="1" ht="35.1" customHeight="1" outlineLevel="1" x14ac:dyDescent="0.25">
      <c r="A189" s="26">
        <v>1</v>
      </c>
      <c r="B189" s="26"/>
      <c r="C189" s="96"/>
      <c r="D189" s="55"/>
      <c r="E189" s="65" t="s">
        <v>128</v>
      </c>
      <c r="F189" s="65" t="s">
        <v>140</v>
      </c>
      <c r="G189" s="63" t="s">
        <v>138</v>
      </c>
      <c r="H189" s="68"/>
      <c r="I189" s="2"/>
      <c r="J189" s="225"/>
      <c r="K189" s="58">
        <v>20684845000</v>
      </c>
      <c r="L189" s="1"/>
      <c r="M189" s="57"/>
      <c r="N189" s="64"/>
      <c r="O189" s="57"/>
      <c r="P189" s="53"/>
      <c r="Q189" s="53"/>
      <c r="R189" s="58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0</v>
      </c>
      <c r="AI189" s="33">
        <f>IF(ISERROR(AH189/J188),0,AH189/J188)</f>
        <v>0</v>
      </c>
      <c r="AJ189" s="195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84"/>
      <c r="AR189" s="184"/>
    </row>
    <row r="190" spans="1:44" s="185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21684845000</v>
      </c>
      <c r="K190" s="162">
        <f>SUM(K189:K189)</f>
        <v>20684845000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0</v>
      </c>
      <c r="U190" s="162">
        <f t="shared" si="120"/>
        <v>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0</v>
      </c>
      <c r="AI190" s="166">
        <f>IF(ISERROR(AH190/J190),0,AH190/J190)</f>
        <v>0</v>
      </c>
      <c r="AJ190" s="166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84"/>
      <c r="AR190" s="184"/>
    </row>
    <row r="191" spans="1:44" s="185" customFormat="1" ht="15" customHeight="1" x14ac:dyDescent="0.25">
      <c r="A191" s="202" t="str">
        <f>"TOTAL ASIG."&amp;" "&amp;$A$5</f>
        <v>TOTAL ASIG. 24-03-337 "Programa Bonos Art. 2º Transitorio, Ley Nº 19.949"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21684845000</v>
      </c>
      <c r="K191" s="167">
        <f>+K19+K31+K43+K55+K67+K79+K91+K103+K115+K127+K139+K151+K187+K163+K175+K190</f>
        <v>20684845000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9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0</v>
      </c>
      <c r="U191" s="167">
        <f t="shared" si="121"/>
        <v>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0</v>
      </c>
      <c r="AI191" s="171">
        <f>IF(ISERROR(AH191/J191),0,AH191/J191)</f>
        <v>0</v>
      </c>
      <c r="AJ191" s="171">
        <f>IF(ISERROR(AH191/$AH$191),0,AH191/$AH$191)</f>
        <v>0</v>
      </c>
      <c r="AK191" s="15"/>
      <c r="AL191" s="15"/>
      <c r="AM191" s="15"/>
      <c r="AN191" s="15"/>
      <c r="AO191" s="15"/>
      <c r="AP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J188:J189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S189:T189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 R189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84" orientation="landscape" r:id="rId1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N10" sqref="N10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+'24-03-337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+'24-03-337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+'24-03-337 Ind. Proy'!A5:U5</f>
        <v>24-03-337 "Programa Bonos Art. 2º Transitorio, Ley Nº 19.949"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+'24-03-337 Ind. Proy'!J19</f>
        <v>0</v>
      </c>
      <c r="C8" s="10">
        <f>+'24-03-337 Ind. Proy'!K19</f>
        <v>0</v>
      </c>
      <c r="D8" s="10">
        <f>+'24-03-337 Ind. Proy'!M19</f>
        <v>0</v>
      </c>
      <c r="E8" s="10">
        <f>+'24-03-337 Ind. Proy'!N19</f>
        <v>0</v>
      </c>
      <c r="F8" s="10">
        <f>+'24-03-337 Ind. Proy'!O19</f>
        <v>0</v>
      </c>
      <c r="G8" s="10">
        <f>+'24-03-337 Ind. Proy'!R19</f>
        <v>0</v>
      </c>
      <c r="H8" s="10">
        <f>+'24-03-337 Ind. Proy'!S19</f>
        <v>0</v>
      </c>
      <c r="I8" s="10">
        <f>+'24-03-337 Ind. Proy'!T19</f>
        <v>0</v>
      </c>
      <c r="J8" s="10">
        <f>+'24-03-337 Ind. Proy'!U19</f>
        <v>0</v>
      </c>
      <c r="K8" s="10">
        <f>+'24-03-337 Ind. Proy'!V19</f>
        <v>0</v>
      </c>
      <c r="L8" s="10">
        <f>+'24-03-337 Ind. Proy'!W19</f>
        <v>0</v>
      </c>
      <c r="M8" s="10">
        <f>+'24-03-337 Ind. Proy'!X19</f>
        <v>0</v>
      </c>
      <c r="N8" s="10">
        <f>+'24-03-337 Ind. Proy'!Y19</f>
        <v>0</v>
      </c>
      <c r="O8" s="10">
        <f>+'24-03-337 Ind. Proy'!Z19</f>
        <v>0</v>
      </c>
      <c r="P8" s="10">
        <f>+'24-03-337 Ind. Proy'!AA19</f>
        <v>0</v>
      </c>
      <c r="Q8" s="10">
        <f>+'24-03-337 Ind. Proy'!AB19</f>
        <v>0</v>
      </c>
      <c r="R8" s="10">
        <f>+'24-03-337 Ind. Proy'!AC19</f>
        <v>0</v>
      </c>
      <c r="S8" s="10">
        <f>+'24-03-337 Ind. Proy'!AD19</f>
        <v>0</v>
      </c>
      <c r="T8" s="10">
        <f>+'24-03-337 Ind. Proy'!AE19</f>
        <v>0</v>
      </c>
      <c r="U8" s="10">
        <f>+'24-03-337 Ind. Proy'!AF19</f>
        <v>0</v>
      </c>
      <c r="V8" s="10">
        <f>+'24-03-337 Ind. Proy'!AG19</f>
        <v>0</v>
      </c>
      <c r="W8" s="10">
        <f>+'24-03-337 Ind. Proy'!AH19</f>
        <v>0</v>
      </c>
      <c r="X8" s="49">
        <f>+'24-03-337 Ind. Proy'!AI19</f>
        <v>0</v>
      </c>
      <c r="Y8" s="49">
        <f>+'24-03-337 Ind. Proy'!AJ19</f>
        <v>0</v>
      </c>
    </row>
    <row r="9" spans="1:25" s="45" customFormat="1" ht="24.75" customHeight="1" x14ac:dyDescent="0.25">
      <c r="A9" s="48" t="s">
        <v>44</v>
      </c>
      <c r="B9" s="10">
        <f>+'24-03-337 Ind. Proy'!J31</f>
        <v>0</v>
      </c>
      <c r="C9" s="10">
        <f>+'24-03-337 Ind. Proy'!K31</f>
        <v>0</v>
      </c>
      <c r="D9" s="10">
        <f>+'24-03-337 Ind. Proy'!M31</f>
        <v>0</v>
      </c>
      <c r="E9" s="10">
        <f>+'24-03-337 Ind. Proy'!N31</f>
        <v>0</v>
      </c>
      <c r="F9" s="10">
        <f>+'24-03-337 Ind. Proy'!O31</f>
        <v>0</v>
      </c>
      <c r="G9" s="10">
        <f>+'24-03-337 Ind. Proy'!R31</f>
        <v>0</v>
      </c>
      <c r="H9" s="10">
        <f>+'24-03-337 Ind. Proy'!S31</f>
        <v>0</v>
      </c>
      <c r="I9" s="10">
        <f>+'24-03-337 Ind. Proy'!T31</f>
        <v>0</v>
      </c>
      <c r="J9" s="10">
        <f>+'24-03-337 Ind. Proy'!U31</f>
        <v>0</v>
      </c>
      <c r="K9" s="10">
        <f>+'24-03-337 Ind. Proy'!V31</f>
        <v>0</v>
      </c>
      <c r="L9" s="10">
        <f>+'24-03-337 Ind. Proy'!W31</f>
        <v>0</v>
      </c>
      <c r="M9" s="10">
        <f>+'24-03-337 Ind. Proy'!X31</f>
        <v>0</v>
      </c>
      <c r="N9" s="10">
        <f>+'24-03-337 Ind. Proy'!Y31</f>
        <v>0</v>
      </c>
      <c r="O9" s="10">
        <f>+'24-03-337 Ind. Proy'!Z31</f>
        <v>0</v>
      </c>
      <c r="P9" s="10">
        <f>+'24-03-337 Ind. Proy'!AA31</f>
        <v>0</v>
      </c>
      <c r="Q9" s="10">
        <f>+'24-03-337 Ind. Proy'!AB31</f>
        <v>0</v>
      </c>
      <c r="R9" s="10">
        <f>+'24-03-337 Ind. Proy'!AC31</f>
        <v>0</v>
      </c>
      <c r="S9" s="10">
        <f>+'24-03-337 Ind. Proy'!AD31</f>
        <v>0</v>
      </c>
      <c r="T9" s="10">
        <f>+'24-03-337 Ind. Proy'!AE31</f>
        <v>0</v>
      </c>
      <c r="U9" s="10">
        <f>+'24-03-337 Ind. Proy'!AF31</f>
        <v>0</v>
      </c>
      <c r="V9" s="10">
        <f>+'24-03-337 Ind. Proy'!AG31</f>
        <v>0</v>
      </c>
      <c r="W9" s="10">
        <f>+'24-03-337 Ind. Proy'!AH31</f>
        <v>0</v>
      </c>
      <c r="X9" s="49">
        <f>+'24-03-337 Ind. Proy'!AI31</f>
        <v>0</v>
      </c>
      <c r="Y9" s="49">
        <f>+'24-03-337 Ind. Proy'!AJ31</f>
        <v>0</v>
      </c>
    </row>
    <row r="10" spans="1:25" s="45" customFormat="1" ht="24.75" customHeight="1" x14ac:dyDescent="0.25">
      <c r="A10" s="48" t="s">
        <v>46</v>
      </c>
      <c r="B10" s="10">
        <f>+'24-03-337 Ind. Proy'!J43</f>
        <v>0</v>
      </c>
      <c r="C10" s="10">
        <f>+'24-03-337 Ind. Proy'!K43</f>
        <v>0</v>
      </c>
      <c r="D10" s="10">
        <f>+'24-03-337 Ind. Proy'!M43</f>
        <v>0</v>
      </c>
      <c r="E10" s="10">
        <f>+'24-03-337 Ind. Proy'!N43</f>
        <v>0</v>
      </c>
      <c r="F10" s="10">
        <f>+'24-03-337 Ind. Proy'!O43</f>
        <v>0</v>
      </c>
      <c r="G10" s="10">
        <f>+'24-03-337 Ind. Proy'!R43</f>
        <v>0</v>
      </c>
      <c r="H10" s="10">
        <f>+'24-03-337 Ind. Proy'!S43</f>
        <v>0</v>
      </c>
      <c r="I10" s="10">
        <f>+'24-03-337 Ind. Proy'!T43</f>
        <v>0</v>
      </c>
      <c r="J10" s="10">
        <f>+'24-03-337 Ind. Proy'!U43</f>
        <v>0</v>
      </c>
      <c r="K10" s="10">
        <f>+'24-03-337 Ind. Proy'!V43</f>
        <v>0</v>
      </c>
      <c r="L10" s="10">
        <f>+'24-03-337 Ind. Proy'!W43</f>
        <v>0</v>
      </c>
      <c r="M10" s="10">
        <f>+'24-03-337 Ind. Proy'!X43</f>
        <v>0</v>
      </c>
      <c r="N10" s="10">
        <f>+'24-03-337 Ind. Proy'!Y43</f>
        <v>0</v>
      </c>
      <c r="O10" s="10">
        <f>+'24-03-337 Ind. Proy'!Z43</f>
        <v>0</v>
      </c>
      <c r="P10" s="10">
        <f>+'24-03-337 Ind. Proy'!AA43</f>
        <v>0</v>
      </c>
      <c r="Q10" s="10">
        <f>+'24-03-337 Ind. Proy'!AB43</f>
        <v>0</v>
      </c>
      <c r="R10" s="10">
        <f>+'24-03-337 Ind. Proy'!AC43</f>
        <v>0</v>
      </c>
      <c r="S10" s="10">
        <f>+'24-03-337 Ind. Proy'!AD43</f>
        <v>0</v>
      </c>
      <c r="T10" s="10">
        <f>+'24-03-337 Ind. Proy'!AE43</f>
        <v>0</v>
      </c>
      <c r="U10" s="10">
        <f>+'24-03-337 Ind. Proy'!AF43</f>
        <v>0</v>
      </c>
      <c r="V10" s="10">
        <f>+'24-03-337 Ind. Proy'!AG43</f>
        <v>0</v>
      </c>
      <c r="W10" s="10">
        <f>+'24-03-337 Ind. Proy'!AH43</f>
        <v>0</v>
      </c>
      <c r="X10" s="49">
        <f>+'24-03-337 Ind. Proy'!AI43</f>
        <v>0</v>
      </c>
      <c r="Y10" s="49">
        <f>+'24-03-337 Ind. Proy'!AJ43</f>
        <v>0</v>
      </c>
    </row>
    <row r="11" spans="1:25" s="45" customFormat="1" ht="24.75" customHeight="1" x14ac:dyDescent="0.25">
      <c r="A11" s="48" t="s">
        <v>48</v>
      </c>
      <c r="B11" s="10">
        <f>+'24-03-337 Ind. Proy'!J55</f>
        <v>0</v>
      </c>
      <c r="C11" s="10">
        <f>+'24-03-337 Ind. Proy'!K55</f>
        <v>0</v>
      </c>
      <c r="D11" s="10">
        <f>+'24-03-337 Ind. Proy'!M55</f>
        <v>0</v>
      </c>
      <c r="E11" s="10">
        <f>+'24-03-337 Ind. Proy'!N55</f>
        <v>0</v>
      </c>
      <c r="F11" s="10">
        <f>+'24-03-337 Ind. Proy'!O55</f>
        <v>0</v>
      </c>
      <c r="G11" s="10">
        <f>+'24-03-337 Ind. Proy'!R55</f>
        <v>0</v>
      </c>
      <c r="H11" s="10">
        <f>+'24-03-337 Ind. Proy'!S55</f>
        <v>0</v>
      </c>
      <c r="I11" s="10">
        <f>+'24-03-337 Ind. Proy'!T55</f>
        <v>0</v>
      </c>
      <c r="J11" s="10">
        <f>+'24-03-337 Ind. Proy'!U55</f>
        <v>0</v>
      </c>
      <c r="K11" s="10">
        <f>+'24-03-337 Ind. Proy'!V55</f>
        <v>0</v>
      </c>
      <c r="L11" s="10">
        <f>+'24-03-337 Ind. Proy'!W55</f>
        <v>0</v>
      </c>
      <c r="M11" s="10">
        <f>+'24-03-337 Ind. Proy'!X55</f>
        <v>0</v>
      </c>
      <c r="N11" s="10">
        <f>+'24-03-337 Ind. Proy'!Y55</f>
        <v>0</v>
      </c>
      <c r="O11" s="10">
        <f>+'24-03-337 Ind. Proy'!Z55</f>
        <v>0</v>
      </c>
      <c r="P11" s="10">
        <f>+'24-03-337 Ind. Proy'!AA55</f>
        <v>0</v>
      </c>
      <c r="Q11" s="10">
        <f>+'24-03-337 Ind. Proy'!AB55</f>
        <v>0</v>
      </c>
      <c r="R11" s="10">
        <f>+'24-03-337 Ind. Proy'!AC55</f>
        <v>0</v>
      </c>
      <c r="S11" s="10">
        <f>+'24-03-337 Ind. Proy'!AD55</f>
        <v>0</v>
      </c>
      <c r="T11" s="10">
        <f>+'24-03-337 Ind. Proy'!AE55</f>
        <v>0</v>
      </c>
      <c r="U11" s="10">
        <f>+'24-03-337 Ind. Proy'!AF55</f>
        <v>0</v>
      </c>
      <c r="V11" s="10">
        <f>+'24-03-337 Ind. Proy'!AG55</f>
        <v>0</v>
      </c>
      <c r="W11" s="10">
        <f>+'24-03-337 Ind. Proy'!AH55</f>
        <v>0</v>
      </c>
      <c r="X11" s="49">
        <f>+'24-03-337 Ind. Proy'!AI55</f>
        <v>0</v>
      </c>
      <c r="Y11" s="49">
        <f>+'24-03-337 Ind. Proy'!AJ55</f>
        <v>0</v>
      </c>
    </row>
    <row r="12" spans="1:25" s="45" customFormat="1" ht="24.75" customHeight="1" x14ac:dyDescent="0.25">
      <c r="A12" s="48" t="s">
        <v>50</v>
      </c>
      <c r="B12" s="10">
        <f>+'24-03-337 Ind. Proy'!J67</f>
        <v>0</v>
      </c>
      <c r="C12" s="10">
        <f>+'24-03-337 Ind. Proy'!K67</f>
        <v>0</v>
      </c>
      <c r="D12" s="10">
        <f>+'24-03-337 Ind. Proy'!M67</f>
        <v>0</v>
      </c>
      <c r="E12" s="10">
        <f>+'24-03-337 Ind. Proy'!N67</f>
        <v>0</v>
      </c>
      <c r="F12" s="10">
        <f>+'24-03-337 Ind. Proy'!O67</f>
        <v>0</v>
      </c>
      <c r="G12" s="10">
        <f>+'24-03-337 Ind. Proy'!R67</f>
        <v>0</v>
      </c>
      <c r="H12" s="10">
        <f>+'24-03-337 Ind. Proy'!S67</f>
        <v>0</v>
      </c>
      <c r="I12" s="10">
        <f>+'24-03-337 Ind. Proy'!T67</f>
        <v>0</v>
      </c>
      <c r="J12" s="10">
        <f>+'24-03-337 Ind. Proy'!U67</f>
        <v>0</v>
      </c>
      <c r="K12" s="10">
        <f>+'24-03-337 Ind. Proy'!V67</f>
        <v>0</v>
      </c>
      <c r="L12" s="10">
        <f>+'24-03-337 Ind. Proy'!W67</f>
        <v>0</v>
      </c>
      <c r="M12" s="10">
        <f>+'24-03-337 Ind. Proy'!X67</f>
        <v>0</v>
      </c>
      <c r="N12" s="10">
        <f>+'24-03-337 Ind. Proy'!Y67</f>
        <v>0</v>
      </c>
      <c r="O12" s="10">
        <f>+'24-03-337 Ind. Proy'!Z67</f>
        <v>0</v>
      </c>
      <c r="P12" s="10">
        <f>+'24-03-337 Ind. Proy'!AA67</f>
        <v>0</v>
      </c>
      <c r="Q12" s="10">
        <f>+'24-03-337 Ind. Proy'!AB67</f>
        <v>0</v>
      </c>
      <c r="R12" s="10">
        <f>+'24-03-337 Ind. Proy'!AC67</f>
        <v>0</v>
      </c>
      <c r="S12" s="10">
        <f>+'24-03-337 Ind. Proy'!AD67</f>
        <v>0</v>
      </c>
      <c r="T12" s="10">
        <f>+'24-03-337 Ind. Proy'!AE67</f>
        <v>0</v>
      </c>
      <c r="U12" s="10">
        <f>+'24-03-337 Ind. Proy'!AF67</f>
        <v>0</v>
      </c>
      <c r="V12" s="10">
        <f>+'24-03-337 Ind. Proy'!AG67</f>
        <v>0</v>
      </c>
      <c r="W12" s="10">
        <f>+'24-03-337 Ind. Proy'!AH67</f>
        <v>0</v>
      </c>
      <c r="X12" s="49">
        <f>+'24-03-337 Ind. Proy'!AI67</f>
        <v>0</v>
      </c>
      <c r="Y12" s="49">
        <f>+'24-03-337 Ind. Proy'!AJ67</f>
        <v>0</v>
      </c>
    </row>
    <row r="13" spans="1:25" s="45" customFormat="1" ht="24.75" customHeight="1" x14ac:dyDescent="0.25">
      <c r="A13" s="48" t="s">
        <v>52</v>
      </c>
      <c r="B13" s="10">
        <f>+'24-03-337 Ind. Proy'!J79</f>
        <v>0</v>
      </c>
      <c r="C13" s="10">
        <f>+'24-03-337 Ind. Proy'!K79</f>
        <v>0</v>
      </c>
      <c r="D13" s="10">
        <f>+'24-03-337 Ind. Proy'!M79</f>
        <v>0</v>
      </c>
      <c r="E13" s="10">
        <f>+'24-03-337 Ind. Proy'!N79</f>
        <v>0</v>
      </c>
      <c r="F13" s="10">
        <f>+'24-03-337 Ind. Proy'!O79</f>
        <v>0</v>
      </c>
      <c r="G13" s="10">
        <f>+'24-03-337 Ind. Proy'!R79</f>
        <v>0</v>
      </c>
      <c r="H13" s="10">
        <f>+'24-03-337 Ind. Proy'!S79</f>
        <v>0</v>
      </c>
      <c r="I13" s="10">
        <f>+'24-03-337 Ind. Proy'!T79</f>
        <v>0</v>
      </c>
      <c r="J13" s="10">
        <f>+'24-03-337 Ind. Proy'!U79</f>
        <v>0</v>
      </c>
      <c r="K13" s="10">
        <f>+'24-03-337 Ind. Proy'!V79</f>
        <v>0</v>
      </c>
      <c r="L13" s="10">
        <f>+'24-03-337 Ind. Proy'!W79</f>
        <v>0</v>
      </c>
      <c r="M13" s="10">
        <f>+'24-03-337 Ind. Proy'!X79</f>
        <v>0</v>
      </c>
      <c r="N13" s="10">
        <f>+'24-03-337 Ind. Proy'!Y79</f>
        <v>0</v>
      </c>
      <c r="O13" s="10">
        <f>+'24-03-337 Ind. Proy'!Z79</f>
        <v>0</v>
      </c>
      <c r="P13" s="10">
        <f>+'24-03-337 Ind. Proy'!AA79</f>
        <v>0</v>
      </c>
      <c r="Q13" s="10">
        <f>+'24-03-337 Ind. Proy'!AB79</f>
        <v>0</v>
      </c>
      <c r="R13" s="10">
        <f>+'24-03-337 Ind. Proy'!AC79</f>
        <v>0</v>
      </c>
      <c r="S13" s="10">
        <f>+'24-03-337 Ind. Proy'!AD79</f>
        <v>0</v>
      </c>
      <c r="T13" s="10">
        <f>+'24-03-337 Ind. Proy'!AE79</f>
        <v>0</v>
      </c>
      <c r="U13" s="10">
        <f>+'24-03-337 Ind. Proy'!AF79</f>
        <v>0</v>
      </c>
      <c r="V13" s="10">
        <f>+'24-03-337 Ind. Proy'!AG79</f>
        <v>0</v>
      </c>
      <c r="W13" s="10">
        <f>+'24-03-337 Ind. Proy'!AH79</f>
        <v>0</v>
      </c>
      <c r="X13" s="49">
        <f>+'24-03-337 Ind. Proy'!AI79</f>
        <v>0</v>
      </c>
      <c r="Y13" s="49">
        <f>+'24-03-337 Ind. Proy'!AJ79</f>
        <v>0</v>
      </c>
    </row>
    <row r="14" spans="1:25" s="45" customFormat="1" ht="24.75" customHeight="1" x14ac:dyDescent="0.25">
      <c r="A14" s="48" t="s">
        <v>54</v>
      </c>
      <c r="B14" s="10">
        <f>+'24-03-337 Ind. Proy'!J91</f>
        <v>0</v>
      </c>
      <c r="C14" s="10">
        <f>+'24-03-337 Ind. Proy'!K91</f>
        <v>0</v>
      </c>
      <c r="D14" s="10">
        <f>+'24-03-337 Ind. Proy'!M91</f>
        <v>0</v>
      </c>
      <c r="E14" s="10">
        <f>+'24-03-337 Ind. Proy'!N91</f>
        <v>0</v>
      </c>
      <c r="F14" s="10">
        <f>+'24-03-337 Ind. Proy'!O91</f>
        <v>0</v>
      </c>
      <c r="G14" s="10">
        <f>+'24-03-337 Ind. Proy'!R91</f>
        <v>0</v>
      </c>
      <c r="H14" s="10">
        <f>+'24-03-337 Ind. Proy'!S91</f>
        <v>0</v>
      </c>
      <c r="I14" s="10">
        <f>+'24-03-337 Ind. Proy'!T91</f>
        <v>0</v>
      </c>
      <c r="J14" s="10">
        <f>+'24-03-337 Ind. Proy'!U91</f>
        <v>0</v>
      </c>
      <c r="K14" s="10">
        <f>+'24-03-337 Ind. Proy'!V91</f>
        <v>0</v>
      </c>
      <c r="L14" s="10">
        <f>+'24-03-337 Ind. Proy'!W91</f>
        <v>0</v>
      </c>
      <c r="M14" s="10">
        <f>+'24-03-337 Ind. Proy'!X91</f>
        <v>0</v>
      </c>
      <c r="N14" s="10">
        <f>+'24-03-337 Ind. Proy'!Y91</f>
        <v>0</v>
      </c>
      <c r="O14" s="10">
        <f>+'24-03-337 Ind. Proy'!Z91</f>
        <v>0</v>
      </c>
      <c r="P14" s="10">
        <f>+'24-03-337 Ind. Proy'!AA91</f>
        <v>0</v>
      </c>
      <c r="Q14" s="10">
        <f>+'24-03-337 Ind. Proy'!AB91</f>
        <v>0</v>
      </c>
      <c r="R14" s="10">
        <f>+'24-03-337 Ind. Proy'!AC91</f>
        <v>0</v>
      </c>
      <c r="S14" s="10">
        <f>+'24-03-337 Ind. Proy'!AD91</f>
        <v>0</v>
      </c>
      <c r="T14" s="10">
        <f>+'24-03-337 Ind. Proy'!AE91</f>
        <v>0</v>
      </c>
      <c r="U14" s="10">
        <f>+'24-03-337 Ind. Proy'!AF91</f>
        <v>0</v>
      </c>
      <c r="V14" s="10">
        <f>+'24-03-337 Ind. Proy'!AG91</f>
        <v>0</v>
      </c>
      <c r="W14" s="10">
        <f>+'24-03-337 Ind. Proy'!AH91</f>
        <v>0</v>
      </c>
      <c r="X14" s="49">
        <f>+'24-03-337 Ind. Proy'!AI91</f>
        <v>0</v>
      </c>
      <c r="Y14" s="49">
        <f>+'24-03-337 Ind. Proy'!AJ91</f>
        <v>0</v>
      </c>
    </row>
    <row r="15" spans="1:25" s="45" customFormat="1" ht="24.75" customHeight="1" x14ac:dyDescent="0.25">
      <c r="A15" s="48" t="s">
        <v>56</v>
      </c>
      <c r="B15" s="10">
        <f>+'24-03-337 Ind. Proy'!J103</f>
        <v>0</v>
      </c>
      <c r="C15" s="10">
        <f>+'24-03-337 Ind. Proy'!K103</f>
        <v>0</v>
      </c>
      <c r="D15" s="10">
        <f>+'24-03-337 Ind. Proy'!M103</f>
        <v>0</v>
      </c>
      <c r="E15" s="10">
        <f>+'24-03-337 Ind. Proy'!N103</f>
        <v>0</v>
      </c>
      <c r="F15" s="10">
        <f>+'24-03-337 Ind. Proy'!O103</f>
        <v>0</v>
      </c>
      <c r="G15" s="10">
        <f>+'24-03-337 Ind. Proy'!R103</f>
        <v>0</v>
      </c>
      <c r="H15" s="10">
        <f>+'24-03-337 Ind. Proy'!S103</f>
        <v>0</v>
      </c>
      <c r="I15" s="10">
        <f>+'24-03-337 Ind. Proy'!T103</f>
        <v>0</v>
      </c>
      <c r="J15" s="10">
        <f>+'24-03-337 Ind. Proy'!U103</f>
        <v>0</v>
      </c>
      <c r="K15" s="10">
        <f>+'24-03-337 Ind. Proy'!V103</f>
        <v>0</v>
      </c>
      <c r="L15" s="10">
        <f>+'24-03-337 Ind. Proy'!W103</f>
        <v>0</v>
      </c>
      <c r="M15" s="10">
        <f>+'24-03-337 Ind. Proy'!X103</f>
        <v>0</v>
      </c>
      <c r="N15" s="10">
        <f>+'24-03-337 Ind. Proy'!Y103</f>
        <v>0</v>
      </c>
      <c r="O15" s="10">
        <f>+'24-03-337 Ind. Proy'!Z103</f>
        <v>0</v>
      </c>
      <c r="P15" s="10">
        <f>+'24-03-337 Ind. Proy'!AA103</f>
        <v>0</v>
      </c>
      <c r="Q15" s="10">
        <f>+'24-03-337 Ind. Proy'!AB103</f>
        <v>0</v>
      </c>
      <c r="R15" s="10">
        <f>+'24-03-337 Ind. Proy'!AC103</f>
        <v>0</v>
      </c>
      <c r="S15" s="10">
        <f>+'24-03-337 Ind. Proy'!AD103</f>
        <v>0</v>
      </c>
      <c r="T15" s="10">
        <f>+'24-03-337 Ind. Proy'!AE103</f>
        <v>0</v>
      </c>
      <c r="U15" s="10">
        <f>+'24-03-337 Ind. Proy'!AF103</f>
        <v>0</v>
      </c>
      <c r="V15" s="10">
        <f>+'24-03-337 Ind. Proy'!AG103</f>
        <v>0</v>
      </c>
      <c r="W15" s="10">
        <f>+'24-03-337 Ind. Proy'!AH103</f>
        <v>0</v>
      </c>
      <c r="X15" s="49">
        <f>+'24-03-337 Ind. Proy'!AI103</f>
        <v>0</v>
      </c>
      <c r="Y15" s="49">
        <f>+'24-03-337 Ind. Proy'!AJ103</f>
        <v>0</v>
      </c>
    </row>
    <row r="16" spans="1:25" s="45" customFormat="1" ht="24.75" customHeight="1" x14ac:dyDescent="0.25">
      <c r="A16" s="48" t="s">
        <v>58</v>
      </c>
      <c r="B16" s="10">
        <f>+'24-03-337 Ind. Proy'!J115</f>
        <v>0</v>
      </c>
      <c r="C16" s="10">
        <f>+'24-03-337 Ind. Proy'!K115</f>
        <v>0</v>
      </c>
      <c r="D16" s="10">
        <f>+'24-03-337 Ind. Proy'!M115</f>
        <v>0</v>
      </c>
      <c r="E16" s="10">
        <f>+'24-03-337 Ind. Proy'!N115</f>
        <v>0</v>
      </c>
      <c r="F16" s="10">
        <f>+'24-03-337 Ind. Proy'!O115</f>
        <v>0</v>
      </c>
      <c r="G16" s="10">
        <f>+'24-03-337 Ind. Proy'!R115</f>
        <v>0</v>
      </c>
      <c r="H16" s="10">
        <f>+'24-03-337 Ind. Proy'!S115</f>
        <v>0</v>
      </c>
      <c r="I16" s="10">
        <f>+'24-03-337 Ind. Proy'!T115</f>
        <v>0</v>
      </c>
      <c r="J16" s="10">
        <f>+'24-03-337 Ind. Proy'!U115</f>
        <v>0</v>
      </c>
      <c r="K16" s="10">
        <f>+'24-03-337 Ind. Proy'!V115</f>
        <v>0</v>
      </c>
      <c r="L16" s="10">
        <f>+'24-03-337 Ind. Proy'!W115</f>
        <v>0</v>
      </c>
      <c r="M16" s="10">
        <f>+'24-03-337 Ind. Proy'!X115</f>
        <v>0</v>
      </c>
      <c r="N16" s="10">
        <f>+'24-03-337 Ind. Proy'!Y115</f>
        <v>0</v>
      </c>
      <c r="O16" s="10">
        <f>+'24-03-337 Ind. Proy'!Z115</f>
        <v>0</v>
      </c>
      <c r="P16" s="10">
        <f>+'24-03-337 Ind. Proy'!AA115</f>
        <v>0</v>
      </c>
      <c r="Q16" s="10">
        <f>+'24-03-337 Ind. Proy'!AB115</f>
        <v>0</v>
      </c>
      <c r="R16" s="10">
        <f>+'24-03-337 Ind. Proy'!AC115</f>
        <v>0</v>
      </c>
      <c r="S16" s="10">
        <f>+'24-03-337 Ind. Proy'!AD115</f>
        <v>0</v>
      </c>
      <c r="T16" s="10">
        <f>+'24-03-337 Ind. Proy'!AE115</f>
        <v>0</v>
      </c>
      <c r="U16" s="10">
        <f>+'24-03-337 Ind. Proy'!AF115</f>
        <v>0</v>
      </c>
      <c r="V16" s="10">
        <f>+'24-03-337 Ind. Proy'!AG115</f>
        <v>0</v>
      </c>
      <c r="W16" s="10">
        <f>+'24-03-337 Ind. Proy'!AH115</f>
        <v>0</v>
      </c>
      <c r="X16" s="49">
        <f>+'24-03-337 Ind. Proy'!AI115</f>
        <v>0</v>
      </c>
      <c r="Y16" s="49">
        <f>+'24-03-337 Ind. Proy'!AJ115</f>
        <v>0</v>
      </c>
    </row>
    <row r="17" spans="1:25" s="45" customFormat="1" ht="24.75" customHeight="1" x14ac:dyDescent="0.25">
      <c r="A17" s="48" t="s">
        <v>60</v>
      </c>
      <c r="B17" s="10">
        <f>+'24-03-337 Ind. Proy'!J127</f>
        <v>0</v>
      </c>
      <c r="C17" s="10">
        <f>+'24-03-337 Ind. Proy'!K127</f>
        <v>0</v>
      </c>
      <c r="D17" s="10">
        <f>+'24-03-337 Ind. Proy'!M127</f>
        <v>0</v>
      </c>
      <c r="E17" s="10">
        <f>+'24-03-337 Ind. Proy'!N127</f>
        <v>0</v>
      </c>
      <c r="F17" s="10">
        <f>+'24-03-337 Ind. Proy'!O127</f>
        <v>0</v>
      </c>
      <c r="G17" s="10">
        <f>+'24-03-337 Ind. Proy'!R127</f>
        <v>0</v>
      </c>
      <c r="H17" s="10">
        <f>+'24-03-337 Ind. Proy'!S127</f>
        <v>0</v>
      </c>
      <c r="I17" s="10">
        <f>+'24-03-337 Ind. Proy'!T127</f>
        <v>0</v>
      </c>
      <c r="J17" s="10">
        <f>+'24-03-337 Ind. Proy'!U127</f>
        <v>0</v>
      </c>
      <c r="K17" s="10">
        <f>+'24-03-337 Ind. Proy'!V127</f>
        <v>0</v>
      </c>
      <c r="L17" s="10">
        <f>+'24-03-337 Ind. Proy'!W127</f>
        <v>0</v>
      </c>
      <c r="M17" s="10">
        <f>+'24-03-337 Ind. Proy'!X127</f>
        <v>0</v>
      </c>
      <c r="N17" s="10">
        <f>+'24-03-337 Ind. Proy'!Y127</f>
        <v>0</v>
      </c>
      <c r="O17" s="10">
        <f>+'24-03-337 Ind. Proy'!Z127</f>
        <v>0</v>
      </c>
      <c r="P17" s="10">
        <f>+'24-03-337 Ind. Proy'!AA127</f>
        <v>0</v>
      </c>
      <c r="Q17" s="10">
        <f>+'24-03-337 Ind. Proy'!AB127</f>
        <v>0</v>
      </c>
      <c r="R17" s="10">
        <f>+'24-03-337 Ind. Proy'!AC127</f>
        <v>0</v>
      </c>
      <c r="S17" s="10">
        <f>+'24-03-337 Ind. Proy'!AD127</f>
        <v>0</v>
      </c>
      <c r="T17" s="10">
        <f>+'24-03-337 Ind. Proy'!AE127</f>
        <v>0</v>
      </c>
      <c r="U17" s="10">
        <f>+'24-03-337 Ind. Proy'!AF127</f>
        <v>0</v>
      </c>
      <c r="V17" s="10">
        <f>+'24-03-337 Ind. Proy'!AG127</f>
        <v>0</v>
      </c>
      <c r="W17" s="10">
        <f>+'24-03-337 Ind. Proy'!AH127</f>
        <v>0</v>
      </c>
      <c r="X17" s="49">
        <f>+'24-03-337 Ind. Proy'!AI116</f>
        <v>0</v>
      </c>
      <c r="Y17" s="49">
        <f>+'24-03-337 Ind. Proy'!AJ116</f>
        <v>0</v>
      </c>
    </row>
    <row r="18" spans="1:25" s="45" customFormat="1" ht="24.75" customHeight="1" x14ac:dyDescent="0.25">
      <c r="A18" s="48" t="s">
        <v>62</v>
      </c>
      <c r="B18" s="10">
        <f>+'24-03-337 Ind. Proy'!J139</f>
        <v>0</v>
      </c>
      <c r="C18" s="10">
        <f>+'24-03-337 Ind. Proy'!K139</f>
        <v>0</v>
      </c>
      <c r="D18" s="10">
        <f>+'24-03-337 Ind. Proy'!M139</f>
        <v>0</v>
      </c>
      <c r="E18" s="10">
        <f>+'24-03-337 Ind. Proy'!N139</f>
        <v>0</v>
      </c>
      <c r="F18" s="10">
        <f>+'24-03-337 Ind. Proy'!O139</f>
        <v>0</v>
      </c>
      <c r="G18" s="10">
        <f>+'24-03-337 Ind. Proy'!R139</f>
        <v>0</v>
      </c>
      <c r="H18" s="10">
        <f>+'24-03-337 Ind. Proy'!S139</f>
        <v>0</v>
      </c>
      <c r="I18" s="10">
        <f>+'24-03-337 Ind. Proy'!T139</f>
        <v>0</v>
      </c>
      <c r="J18" s="10">
        <f>+'24-03-337 Ind. Proy'!U139</f>
        <v>0</v>
      </c>
      <c r="K18" s="10">
        <f>+'24-03-337 Ind. Proy'!V139</f>
        <v>0</v>
      </c>
      <c r="L18" s="10">
        <f>+'24-03-337 Ind. Proy'!W139</f>
        <v>0</v>
      </c>
      <c r="M18" s="10">
        <f>+'24-03-337 Ind. Proy'!X139</f>
        <v>0</v>
      </c>
      <c r="N18" s="10">
        <f>+'24-03-337 Ind. Proy'!Y139</f>
        <v>0</v>
      </c>
      <c r="O18" s="10">
        <f>+'24-03-337 Ind. Proy'!Z139</f>
        <v>0</v>
      </c>
      <c r="P18" s="10">
        <f>+'24-03-337 Ind. Proy'!AA139</f>
        <v>0</v>
      </c>
      <c r="Q18" s="10">
        <f>+'24-03-337 Ind. Proy'!AB139</f>
        <v>0</v>
      </c>
      <c r="R18" s="10">
        <f>+'24-03-337 Ind. Proy'!AC139</f>
        <v>0</v>
      </c>
      <c r="S18" s="10">
        <f>+'24-03-337 Ind. Proy'!AD139</f>
        <v>0</v>
      </c>
      <c r="T18" s="10">
        <f>+'24-03-337 Ind. Proy'!AE139</f>
        <v>0</v>
      </c>
      <c r="U18" s="10">
        <f>+'24-03-337 Ind. Proy'!AF139</f>
        <v>0</v>
      </c>
      <c r="V18" s="10">
        <f>+'24-03-337 Ind. Proy'!AG139</f>
        <v>0</v>
      </c>
      <c r="W18" s="10">
        <f>+'24-03-337 Ind. Proy'!AH139</f>
        <v>0</v>
      </c>
      <c r="X18" s="49">
        <f>+'24-03-337 Ind. Proy'!AI117</f>
        <v>0</v>
      </c>
      <c r="Y18" s="49">
        <f>+'24-03-337 Ind. Proy'!AJ139</f>
        <v>0</v>
      </c>
    </row>
    <row r="19" spans="1:25" s="45" customFormat="1" ht="24.75" customHeight="1" x14ac:dyDescent="0.25">
      <c r="A19" s="48" t="s">
        <v>64</v>
      </c>
      <c r="B19" s="10">
        <f>+'24-03-337 Ind. Proy'!J151</f>
        <v>0</v>
      </c>
      <c r="C19" s="10">
        <f>+'24-03-337 Ind. Proy'!K151</f>
        <v>0</v>
      </c>
      <c r="D19" s="10">
        <f>+'24-03-337 Ind. Proy'!M151</f>
        <v>0</v>
      </c>
      <c r="E19" s="10">
        <f>+'24-03-337 Ind. Proy'!N151</f>
        <v>0</v>
      </c>
      <c r="F19" s="10">
        <f>+'24-03-337 Ind. Proy'!O151</f>
        <v>0</v>
      </c>
      <c r="G19" s="10">
        <f>+'24-03-337 Ind. Proy'!R151</f>
        <v>0</v>
      </c>
      <c r="H19" s="10">
        <f>+'24-03-337 Ind. Proy'!S151</f>
        <v>0</v>
      </c>
      <c r="I19" s="10">
        <f>+'24-03-337 Ind. Proy'!T151</f>
        <v>0</v>
      </c>
      <c r="J19" s="10">
        <f>+'24-03-337 Ind. Proy'!U151</f>
        <v>0</v>
      </c>
      <c r="K19" s="10">
        <f>+'24-03-337 Ind. Proy'!V151</f>
        <v>0</v>
      </c>
      <c r="L19" s="10">
        <f>+'24-03-337 Ind. Proy'!W151</f>
        <v>0</v>
      </c>
      <c r="M19" s="10">
        <f>+'24-03-337 Ind. Proy'!X151</f>
        <v>0</v>
      </c>
      <c r="N19" s="10">
        <f>+'24-03-337 Ind. Proy'!Y151</f>
        <v>0</v>
      </c>
      <c r="O19" s="10">
        <f>+'24-03-337 Ind. Proy'!Z151</f>
        <v>0</v>
      </c>
      <c r="P19" s="10">
        <f>+'24-03-337 Ind. Proy'!AA151</f>
        <v>0</v>
      </c>
      <c r="Q19" s="10">
        <f>+'24-03-337 Ind. Proy'!AB151</f>
        <v>0</v>
      </c>
      <c r="R19" s="10">
        <f>+'24-03-337 Ind. Proy'!AC151</f>
        <v>0</v>
      </c>
      <c r="S19" s="10">
        <f>+'24-03-337 Ind. Proy'!AD151</f>
        <v>0</v>
      </c>
      <c r="T19" s="10">
        <f>+'24-03-337 Ind. Proy'!AE151</f>
        <v>0</v>
      </c>
      <c r="U19" s="10">
        <f>+'24-03-337 Ind. Proy'!AF151</f>
        <v>0</v>
      </c>
      <c r="V19" s="10">
        <f>+'24-03-337 Ind. Proy'!AG151</f>
        <v>0</v>
      </c>
      <c r="W19" s="10">
        <f>+'24-03-337 Ind. Proy'!AH151</f>
        <v>0</v>
      </c>
      <c r="X19" s="49">
        <f>+'24-03-337 Ind. Proy'!AI151</f>
        <v>0</v>
      </c>
      <c r="Y19" s="49">
        <f>+'24-03-337 Ind. Proy'!AJ151</f>
        <v>0</v>
      </c>
    </row>
    <row r="20" spans="1:25" s="45" customFormat="1" ht="24.75" customHeight="1" x14ac:dyDescent="0.25">
      <c r="A20" s="50" t="s">
        <v>66</v>
      </c>
      <c r="B20" s="10">
        <f>+'24-03-337 Ind. Proy'!J163</f>
        <v>0</v>
      </c>
      <c r="C20" s="10">
        <f>+'24-03-337 Ind. Proy'!K163</f>
        <v>0</v>
      </c>
      <c r="D20" s="10">
        <f>+'24-03-337 Ind. Proy'!M163</f>
        <v>0</v>
      </c>
      <c r="E20" s="10">
        <f>+'24-03-337 Ind. Proy'!N163</f>
        <v>0</v>
      </c>
      <c r="F20" s="10">
        <f>+'24-03-337 Ind. Proy'!O163</f>
        <v>0</v>
      </c>
      <c r="G20" s="10">
        <f>+'24-03-337 Ind. Proy'!R163</f>
        <v>0</v>
      </c>
      <c r="H20" s="10">
        <f>+'24-03-337 Ind. Proy'!S163</f>
        <v>0</v>
      </c>
      <c r="I20" s="10">
        <f>+'24-03-337 Ind. Proy'!T163</f>
        <v>0</v>
      </c>
      <c r="J20" s="10">
        <f>+'24-03-337 Ind. Proy'!U163</f>
        <v>0</v>
      </c>
      <c r="K20" s="10">
        <f>+'24-03-337 Ind. Proy'!V163</f>
        <v>0</v>
      </c>
      <c r="L20" s="10">
        <f>+'24-03-337 Ind. Proy'!W163</f>
        <v>0</v>
      </c>
      <c r="M20" s="10">
        <f>+'24-03-337 Ind. Proy'!X163</f>
        <v>0</v>
      </c>
      <c r="N20" s="10">
        <f>+'24-03-337 Ind. Proy'!Y163</f>
        <v>0</v>
      </c>
      <c r="O20" s="10">
        <f>+'24-03-337 Ind. Proy'!Z163</f>
        <v>0</v>
      </c>
      <c r="P20" s="10">
        <f>+'24-03-337 Ind. Proy'!AA163</f>
        <v>0</v>
      </c>
      <c r="Q20" s="10">
        <f>+'24-03-337 Ind. Proy'!AB163</f>
        <v>0</v>
      </c>
      <c r="R20" s="10">
        <f>+'24-03-337 Ind. Proy'!AC163</f>
        <v>0</v>
      </c>
      <c r="S20" s="10">
        <f>+'24-03-337 Ind. Proy'!AD163</f>
        <v>0</v>
      </c>
      <c r="T20" s="10">
        <f>+'24-03-337 Ind. Proy'!AE163</f>
        <v>0</v>
      </c>
      <c r="U20" s="10">
        <f>+'24-03-337 Ind. Proy'!AF163</f>
        <v>0</v>
      </c>
      <c r="V20" s="10">
        <f>+'24-03-337 Ind. Proy'!AG163</f>
        <v>0</v>
      </c>
      <c r="W20" s="10">
        <f>+'24-03-337 Ind. Proy'!AH163</f>
        <v>0</v>
      </c>
      <c r="X20" s="49">
        <f>+'24-03-337 Ind. Proy'!AI163</f>
        <v>0</v>
      </c>
      <c r="Y20" s="49">
        <f>+'24-03-337 Ind. Proy'!AJ163</f>
        <v>0</v>
      </c>
    </row>
    <row r="21" spans="1:25" s="45" customFormat="1" ht="24.75" customHeight="1" x14ac:dyDescent="0.25">
      <c r="A21" s="50" t="s">
        <v>68</v>
      </c>
      <c r="B21" s="10">
        <f>+'24-03-337 Ind. Proy'!J175</f>
        <v>0</v>
      </c>
      <c r="C21" s="10">
        <f>+'24-03-337 Ind. Proy'!K175</f>
        <v>0</v>
      </c>
      <c r="D21" s="10">
        <f>+'24-03-337 Ind. Proy'!M175</f>
        <v>0</v>
      </c>
      <c r="E21" s="10">
        <f>+'24-03-337 Ind. Proy'!N175</f>
        <v>0</v>
      </c>
      <c r="F21" s="10">
        <f>+'24-03-337 Ind. Proy'!O175</f>
        <v>0</v>
      </c>
      <c r="G21" s="10">
        <f>+'24-03-337 Ind. Proy'!R175</f>
        <v>0</v>
      </c>
      <c r="H21" s="10">
        <f>+'24-03-337 Ind. Proy'!S175</f>
        <v>0</v>
      </c>
      <c r="I21" s="10">
        <f>+'24-03-337 Ind. Proy'!T175</f>
        <v>0</v>
      </c>
      <c r="J21" s="10">
        <f>+'24-03-337 Ind. Proy'!U175</f>
        <v>0</v>
      </c>
      <c r="K21" s="10">
        <f>+'24-03-337 Ind. Proy'!V175</f>
        <v>0</v>
      </c>
      <c r="L21" s="10">
        <f>+'24-03-337 Ind. Proy'!W175</f>
        <v>0</v>
      </c>
      <c r="M21" s="10">
        <f>+'24-03-337 Ind. Proy'!X175</f>
        <v>0</v>
      </c>
      <c r="N21" s="10">
        <f>+'24-03-337 Ind. Proy'!Y175</f>
        <v>0</v>
      </c>
      <c r="O21" s="10">
        <f>+'24-03-337 Ind. Proy'!Z175</f>
        <v>0</v>
      </c>
      <c r="P21" s="10">
        <f>+'24-03-337 Ind. Proy'!AA175</f>
        <v>0</v>
      </c>
      <c r="Q21" s="10">
        <f>+'24-03-337 Ind. Proy'!AB175</f>
        <v>0</v>
      </c>
      <c r="R21" s="10">
        <f>+'24-03-337 Ind. Proy'!AC175</f>
        <v>0</v>
      </c>
      <c r="S21" s="10">
        <f>+'24-03-337 Ind. Proy'!AD175</f>
        <v>0</v>
      </c>
      <c r="T21" s="10">
        <f>+'24-03-337 Ind. Proy'!AE175</f>
        <v>0</v>
      </c>
      <c r="U21" s="10">
        <f>+'24-03-337 Ind. Proy'!AF175</f>
        <v>0</v>
      </c>
      <c r="V21" s="10">
        <f>+'24-03-337 Ind. Proy'!AG175</f>
        <v>0</v>
      </c>
      <c r="W21" s="10">
        <f>+'24-03-337 Ind. Proy'!AH175</f>
        <v>0</v>
      </c>
      <c r="X21" s="49">
        <f>+'24-03-337 Ind. Proy'!AI175</f>
        <v>0</v>
      </c>
      <c r="Y21" s="49">
        <f>+'24-03-337 Ind. Proy'!AJ175</f>
        <v>0</v>
      </c>
    </row>
    <row r="22" spans="1:25" s="45" customFormat="1" ht="24.75" customHeight="1" x14ac:dyDescent="0.25">
      <c r="A22" s="50" t="s">
        <v>70</v>
      </c>
      <c r="B22" s="10">
        <f>+'24-03-337 Ind. Proy'!J187</f>
        <v>0</v>
      </c>
      <c r="C22" s="10">
        <f>+'24-03-337 Ind. Proy'!K187</f>
        <v>0</v>
      </c>
      <c r="D22" s="10">
        <f>+'24-03-337 Ind. Proy'!M187</f>
        <v>0</v>
      </c>
      <c r="E22" s="10">
        <f>+'24-03-337 Ind. Proy'!N187</f>
        <v>0</v>
      </c>
      <c r="F22" s="10">
        <f>+'24-03-337 Ind. Proy'!O187</f>
        <v>0</v>
      </c>
      <c r="G22" s="10">
        <f>+'24-03-337 Ind. Proy'!R187</f>
        <v>0</v>
      </c>
      <c r="H22" s="10">
        <f>+'24-03-337 Ind. Proy'!S187</f>
        <v>0</v>
      </c>
      <c r="I22" s="10">
        <f>+'24-03-337 Ind. Proy'!T187</f>
        <v>0</v>
      </c>
      <c r="J22" s="10">
        <f>+'24-03-337 Ind. Proy'!U187</f>
        <v>0</v>
      </c>
      <c r="K22" s="10">
        <f>+'24-03-337 Ind. Proy'!V187</f>
        <v>0</v>
      </c>
      <c r="L22" s="10">
        <f>+'24-03-337 Ind. Proy'!W187</f>
        <v>0</v>
      </c>
      <c r="M22" s="10">
        <f>+'24-03-337 Ind. Proy'!X187</f>
        <v>0</v>
      </c>
      <c r="N22" s="10">
        <f>+'24-03-337 Ind. Proy'!Y187</f>
        <v>0</v>
      </c>
      <c r="O22" s="10">
        <f>+'24-03-337 Ind. Proy'!Z187</f>
        <v>0</v>
      </c>
      <c r="P22" s="10">
        <f>+'24-03-337 Ind. Proy'!AA187</f>
        <v>0</v>
      </c>
      <c r="Q22" s="10">
        <f>+'24-03-337 Ind. Proy'!AB187</f>
        <v>0</v>
      </c>
      <c r="R22" s="10">
        <f>+'24-03-337 Ind. Proy'!AC187</f>
        <v>0</v>
      </c>
      <c r="S22" s="10">
        <f>+'24-03-337 Ind. Proy'!AD187</f>
        <v>0</v>
      </c>
      <c r="T22" s="10">
        <f>+'24-03-337 Ind. Proy'!AE187</f>
        <v>0</v>
      </c>
      <c r="U22" s="10">
        <f>+'24-03-337 Ind. Proy'!AF187</f>
        <v>0</v>
      </c>
      <c r="V22" s="10">
        <f>+'24-03-337 Ind. Proy'!AG187</f>
        <v>0</v>
      </c>
      <c r="W22" s="10">
        <f>+'24-03-337 Ind. Proy'!AH187</f>
        <v>0</v>
      </c>
      <c r="X22" s="49">
        <f>+'24-03-337 Ind. Proy'!AI187</f>
        <v>0</v>
      </c>
      <c r="Y22" s="49">
        <f>+'24-03-337 Ind. Proy'!AJ187</f>
        <v>0</v>
      </c>
    </row>
    <row r="23" spans="1:25" s="45" customFormat="1" ht="24.75" customHeight="1" x14ac:dyDescent="0.25">
      <c r="A23" s="51" t="s">
        <v>72</v>
      </c>
      <c r="B23" s="10">
        <f>+'24-03-337 Ind. Proy'!J190</f>
        <v>21684845000</v>
      </c>
      <c r="C23" s="10">
        <f>+'24-03-337 Ind. Proy'!K190</f>
        <v>20684845000</v>
      </c>
      <c r="D23" s="10">
        <f>+'24-03-337 Ind. Proy'!M190</f>
        <v>0</v>
      </c>
      <c r="E23" s="10">
        <f>+'24-03-337 Ind. Proy'!N190</f>
        <v>0</v>
      </c>
      <c r="F23" s="10">
        <f>+'24-03-337 Ind. Proy'!O190</f>
        <v>0</v>
      </c>
      <c r="G23" s="10">
        <f>+'24-03-337 Ind. Proy'!R190</f>
        <v>0</v>
      </c>
      <c r="H23" s="10">
        <f>+'24-03-337 Ind. Proy'!S190</f>
        <v>0</v>
      </c>
      <c r="I23" s="10">
        <f>+'24-03-337 Ind. Proy'!T190</f>
        <v>0</v>
      </c>
      <c r="J23" s="10">
        <f>+'24-03-337 Ind. Proy'!U190</f>
        <v>0</v>
      </c>
      <c r="K23" s="10">
        <f>+'24-03-337 Ind. Proy'!V190</f>
        <v>0</v>
      </c>
      <c r="L23" s="10">
        <f>+'24-03-337 Ind. Proy'!W190</f>
        <v>0</v>
      </c>
      <c r="M23" s="10">
        <f>+'24-03-337 Ind. Proy'!X190</f>
        <v>0</v>
      </c>
      <c r="N23" s="10">
        <f>+'24-03-337 Ind. Proy'!Y190</f>
        <v>0</v>
      </c>
      <c r="O23" s="10">
        <f>+'24-03-337 Ind. Proy'!Z190</f>
        <v>0</v>
      </c>
      <c r="P23" s="10">
        <f>+'24-03-337 Ind. Proy'!AA190</f>
        <v>0</v>
      </c>
      <c r="Q23" s="10">
        <f>+'24-03-337 Ind. Proy'!AB190</f>
        <v>0</v>
      </c>
      <c r="R23" s="10">
        <f>+'24-03-337 Ind. Proy'!AC190</f>
        <v>0</v>
      </c>
      <c r="S23" s="10">
        <f>+'24-03-337 Ind. Proy'!AD190</f>
        <v>0</v>
      </c>
      <c r="T23" s="10">
        <f>+'24-03-337 Ind. Proy'!AE190</f>
        <v>0</v>
      </c>
      <c r="U23" s="10">
        <f>+'24-03-337 Ind. Proy'!AF190</f>
        <v>0</v>
      </c>
      <c r="V23" s="10">
        <f>+'24-03-337 Ind. Proy'!AG190</f>
        <v>0</v>
      </c>
      <c r="W23" s="10">
        <f>+'24-03-337 Ind. Proy'!AH190</f>
        <v>0</v>
      </c>
      <c r="X23" s="49">
        <f>+'24-03-337 Ind. Proy'!AI190</f>
        <v>0</v>
      </c>
      <c r="Y23" s="49">
        <f>+'24-03-337 Ind. Proy'!AJ190</f>
        <v>0</v>
      </c>
    </row>
    <row r="24" spans="1:25" ht="25.5" x14ac:dyDescent="0.25">
      <c r="A24" s="173" t="str">
        <f>"TOTAL ASIG."&amp;" "&amp;$A$5</f>
        <v>TOTAL ASIG. 24-03-337 "Programa Bonos Art. 2º Transitorio, Ley Nº 19.949"</v>
      </c>
      <c r="B24" s="174">
        <f t="shared" ref="B24:W24" si="0">SUM(B8:B23)</f>
        <v>21684845000</v>
      </c>
      <c r="C24" s="174">
        <f t="shared" si="0"/>
        <v>20684845000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0</v>
      </c>
      <c r="J24" s="174">
        <f t="shared" si="0"/>
        <v>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0</v>
      </c>
      <c r="X24" s="175">
        <f>+'24-03-337 Ind. Proy'!AI191</f>
        <v>0</v>
      </c>
      <c r="Y24" s="175">
        <f>'24-03-337 Ind. Proy'!AJ191</f>
        <v>0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F188" sqref="F188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35.1406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customWidth="1" collapsed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141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2"/>
      <c r="W5" s="152"/>
      <c r="X5" s="152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6719942000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103" t="s">
        <v>171</v>
      </c>
      <c r="D189" s="55">
        <v>43503</v>
      </c>
      <c r="E189" s="65" t="s">
        <v>142</v>
      </c>
      <c r="F189" s="65" t="s">
        <v>143</v>
      </c>
      <c r="G189" s="63" t="s">
        <v>144</v>
      </c>
      <c r="H189" s="68"/>
      <c r="I189" s="2"/>
      <c r="J189" s="225"/>
      <c r="K189" s="58">
        <v>470400000</v>
      </c>
      <c r="L189" s="1"/>
      <c r="M189" s="57"/>
      <c r="N189" s="64"/>
      <c r="O189" s="57"/>
      <c r="P189" s="53"/>
      <c r="Q189" s="53"/>
      <c r="R189" s="31"/>
      <c r="S189" s="31">
        <v>329280000</v>
      </c>
      <c r="T189" s="31"/>
      <c r="U189" s="32">
        <f>SUM(R189:T189)</f>
        <v>329280000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329280000</v>
      </c>
      <c r="AI189" s="33">
        <f>IF(ISERROR(AH189/J188),0,AH189/J188)</f>
        <v>4.9000422920316873E-2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6719942000</v>
      </c>
      <c r="K190" s="162">
        <f>SUM(K189:K189)</f>
        <v>470400000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329280000</v>
      </c>
      <c r="T190" s="162">
        <f t="shared" si="120"/>
        <v>0</v>
      </c>
      <c r="U190" s="162">
        <f t="shared" si="120"/>
        <v>329280000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329280000</v>
      </c>
      <c r="AI190" s="166">
        <f>IF(ISERROR(AH190/J190),0,AH190/J190)</f>
        <v>4.9000422920316873E-2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x14ac:dyDescent="0.25">
      <c r="A191" s="202" t="str">
        <f>"TOTAL ASIG."&amp;" "&amp;$A$5</f>
        <v>TOTAL ASIG. 24-03-340 "Programa de Apoyo Integral al Adulto Mayor"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6719942000</v>
      </c>
      <c r="K191" s="167">
        <f>+K19+K31+K43+K55+K67+K79+K91+K103+K115+K127+K139+K151+K187+K163+K175+K190</f>
        <v>470400000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9"/>
      <c r="R191" s="167">
        <f t="shared" ref="R191:AH191" si="121">+R19+R31+R43+R55+R67+R79+R91+R103+R115+R127+R139+R151+R187+R163+R175+R190</f>
        <v>0</v>
      </c>
      <c r="S191" s="167">
        <f t="shared" si="121"/>
        <v>329280000</v>
      </c>
      <c r="T191" s="167">
        <f t="shared" si="121"/>
        <v>0</v>
      </c>
      <c r="U191" s="167">
        <f t="shared" si="121"/>
        <v>329280000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329280000</v>
      </c>
      <c r="AI191" s="171">
        <f>IF(ISERROR(AH191/J191),0,AH191/J191)</f>
        <v>4.9000422920316873E-2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J188:J189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:T189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87" orientation="landscape" r:id="rId1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topLeftCell="A2" zoomScaleNormal="100" workbookViewId="0">
      <selection activeCell="AC10" sqref="AC10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+'24-03-340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+'24-03-340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+'24-03-340 Ind. Proy'!A5:U5</f>
        <v>24-03-340 "Programa de Apoyo Integral al Adulto Mayor"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+'24-03-340 Ind. Proy'!J19</f>
        <v>0</v>
      </c>
      <c r="C8" s="10">
        <f>+'24-03-340 Ind. Proy'!K19</f>
        <v>0</v>
      </c>
      <c r="D8" s="10">
        <f>+'24-03-340 Ind. Proy'!M19</f>
        <v>0</v>
      </c>
      <c r="E8" s="10">
        <f>+'24-03-340 Ind. Proy'!N19</f>
        <v>0</v>
      </c>
      <c r="F8" s="10">
        <f>+'24-03-340 Ind. Proy'!O19</f>
        <v>0</v>
      </c>
      <c r="G8" s="10">
        <f>+'24-03-340 Ind. Proy'!R19</f>
        <v>0</v>
      </c>
      <c r="H8" s="10">
        <f>+'24-03-340 Ind. Proy'!S19</f>
        <v>0</v>
      </c>
      <c r="I8" s="10">
        <f>+'24-03-340 Ind. Proy'!T19</f>
        <v>0</v>
      </c>
      <c r="J8" s="10">
        <f>+'24-03-340 Ind. Proy'!U19</f>
        <v>0</v>
      </c>
      <c r="K8" s="10">
        <f>+'24-03-340 Ind. Proy'!V19</f>
        <v>0</v>
      </c>
      <c r="L8" s="10">
        <f>+'24-03-340 Ind. Proy'!W19</f>
        <v>0</v>
      </c>
      <c r="M8" s="10">
        <f>+'24-03-340 Ind. Proy'!X19</f>
        <v>0</v>
      </c>
      <c r="N8" s="10">
        <f>+'24-03-340 Ind. Proy'!Y19</f>
        <v>0</v>
      </c>
      <c r="O8" s="10">
        <f>+'24-03-340 Ind. Proy'!Z19</f>
        <v>0</v>
      </c>
      <c r="P8" s="10">
        <f>+'24-03-340 Ind. Proy'!AA19</f>
        <v>0</v>
      </c>
      <c r="Q8" s="10">
        <f>+'24-03-340 Ind. Proy'!AB19</f>
        <v>0</v>
      </c>
      <c r="R8" s="10">
        <f>+'24-03-340 Ind. Proy'!AC19</f>
        <v>0</v>
      </c>
      <c r="S8" s="10">
        <f>+'24-03-340 Ind. Proy'!AD19</f>
        <v>0</v>
      </c>
      <c r="T8" s="10">
        <f>+'24-03-340 Ind. Proy'!AE19</f>
        <v>0</v>
      </c>
      <c r="U8" s="10">
        <f>+'24-03-340 Ind. Proy'!AF19</f>
        <v>0</v>
      </c>
      <c r="V8" s="10">
        <f>+'24-03-340 Ind. Proy'!AG19</f>
        <v>0</v>
      </c>
      <c r="W8" s="10">
        <f>+'24-03-340 Ind. Proy'!AH19</f>
        <v>0</v>
      </c>
      <c r="X8" s="49">
        <f>+'24-03-340 Ind. Proy'!AI19</f>
        <v>0</v>
      </c>
      <c r="Y8" s="49">
        <f>+'24-03-340 Ind. Proy'!AJ19</f>
        <v>0</v>
      </c>
    </row>
    <row r="9" spans="1:25" s="45" customFormat="1" ht="24.75" customHeight="1" x14ac:dyDescent="0.25">
      <c r="A9" s="48" t="s">
        <v>44</v>
      </c>
      <c r="B9" s="10">
        <f>+'24-03-340 Ind. Proy'!J31</f>
        <v>0</v>
      </c>
      <c r="C9" s="10">
        <f>+'24-03-340 Ind. Proy'!K31</f>
        <v>0</v>
      </c>
      <c r="D9" s="10">
        <f>+'24-03-340 Ind. Proy'!M31</f>
        <v>0</v>
      </c>
      <c r="E9" s="10">
        <f>+'24-03-340 Ind. Proy'!N31</f>
        <v>0</v>
      </c>
      <c r="F9" s="10">
        <f>+'24-03-340 Ind. Proy'!O31</f>
        <v>0</v>
      </c>
      <c r="G9" s="10">
        <f>+'24-03-340 Ind. Proy'!R31</f>
        <v>0</v>
      </c>
      <c r="H9" s="10">
        <f>+'24-03-340 Ind. Proy'!S31</f>
        <v>0</v>
      </c>
      <c r="I9" s="10">
        <f>+'24-03-340 Ind. Proy'!T31</f>
        <v>0</v>
      </c>
      <c r="J9" s="10">
        <f>+'24-03-340 Ind. Proy'!U31</f>
        <v>0</v>
      </c>
      <c r="K9" s="10">
        <f>+'24-03-340 Ind. Proy'!V31</f>
        <v>0</v>
      </c>
      <c r="L9" s="10">
        <f>+'24-03-340 Ind. Proy'!W31</f>
        <v>0</v>
      </c>
      <c r="M9" s="10">
        <f>+'24-03-340 Ind. Proy'!X31</f>
        <v>0</v>
      </c>
      <c r="N9" s="10">
        <f>+'24-03-340 Ind. Proy'!Y31</f>
        <v>0</v>
      </c>
      <c r="O9" s="10">
        <f>+'24-03-340 Ind. Proy'!Z31</f>
        <v>0</v>
      </c>
      <c r="P9" s="10">
        <f>+'24-03-340 Ind. Proy'!AA31</f>
        <v>0</v>
      </c>
      <c r="Q9" s="10">
        <f>+'24-03-340 Ind. Proy'!AB31</f>
        <v>0</v>
      </c>
      <c r="R9" s="10">
        <f>+'24-03-340 Ind. Proy'!AC31</f>
        <v>0</v>
      </c>
      <c r="S9" s="10">
        <f>+'24-03-340 Ind. Proy'!AD31</f>
        <v>0</v>
      </c>
      <c r="T9" s="10">
        <f>+'24-03-340 Ind. Proy'!AE31</f>
        <v>0</v>
      </c>
      <c r="U9" s="10">
        <f>+'24-03-340 Ind. Proy'!AF31</f>
        <v>0</v>
      </c>
      <c r="V9" s="10">
        <f>+'24-03-340 Ind. Proy'!AG31</f>
        <v>0</v>
      </c>
      <c r="W9" s="10">
        <f>+'24-03-340 Ind. Proy'!AH31</f>
        <v>0</v>
      </c>
      <c r="X9" s="49">
        <f>+'24-03-340 Ind. Proy'!AI31</f>
        <v>0</v>
      </c>
      <c r="Y9" s="49">
        <f>+'24-03-340 Ind. Proy'!AJ31</f>
        <v>0</v>
      </c>
    </row>
    <row r="10" spans="1:25" s="45" customFormat="1" ht="24.75" customHeight="1" x14ac:dyDescent="0.25">
      <c r="A10" s="48" t="s">
        <v>46</v>
      </c>
      <c r="B10" s="10">
        <f>+'24-03-340 Ind. Proy'!J43</f>
        <v>0</v>
      </c>
      <c r="C10" s="10">
        <f>+'24-03-340 Ind. Proy'!K43</f>
        <v>0</v>
      </c>
      <c r="D10" s="10">
        <f>+'24-03-340 Ind. Proy'!M43</f>
        <v>0</v>
      </c>
      <c r="E10" s="10">
        <f>+'24-03-340 Ind. Proy'!N43</f>
        <v>0</v>
      </c>
      <c r="F10" s="10">
        <f>+'24-03-340 Ind. Proy'!O43</f>
        <v>0</v>
      </c>
      <c r="G10" s="10">
        <f>+'24-03-340 Ind. Proy'!R43</f>
        <v>0</v>
      </c>
      <c r="H10" s="10">
        <f>+'24-03-340 Ind. Proy'!S43</f>
        <v>0</v>
      </c>
      <c r="I10" s="10">
        <f>+'24-03-340 Ind. Proy'!T43</f>
        <v>0</v>
      </c>
      <c r="J10" s="10">
        <f>+'24-03-340 Ind. Proy'!U43</f>
        <v>0</v>
      </c>
      <c r="K10" s="10">
        <f>+'24-03-340 Ind. Proy'!V43</f>
        <v>0</v>
      </c>
      <c r="L10" s="10">
        <f>+'24-03-340 Ind. Proy'!W43</f>
        <v>0</v>
      </c>
      <c r="M10" s="10">
        <f>+'24-03-340 Ind. Proy'!X43</f>
        <v>0</v>
      </c>
      <c r="N10" s="10">
        <f>+'24-03-340 Ind. Proy'!Y43</f>
        <v>0</v>
      </c>
      <c r="O10" s="10">
        <f>+'24-03-340 Ind. Proy'!Z43</f>
        <v>0</v>
      </c>
      <c r="P10" s="10">
        <f>+'24-03-340 Ind. Proy'!AA43</f>
        <v>0</v>
      </c>
      <c r="Q10" s="10">
        <f>+'24-03-340 Ind. Proy'!AB43</f>
        <v>0</v>
      </c>
      <c r="R10" s="10">
        <f>+'24-03-340 Ind. Proy'!AC43</f>
        <v>0</v>
      </c>
      <c r="S10" s="10">
        <f>+'24-03-340 Ind. Proy'!AD43</f>
        <v>0</v>
      </c>
      <c r="T10" s="10">
        <f>+'24-03-340 Ind. Proy'!AE43</f>
        <v>0</v>
      </c>
      <c r="U10" s="10">
        <f>+'24-03-340 Ind. Proy'!AF43</f>
        <v>0</v>
      </c>
      <c r="V10" s="10">
        <f>+'24-03-340 Ind. Proy'!AG43</f>
        <v>0</v>
      </c>
      <c r="W10" s="10">
        <f>+'24-03-340 Ind. Proy'!AH43</f>
        <v>0</v>
      </c>
      <c r="X10" s="49">
        <f>+'24-03-340 Ind. Proy'!AI43</f>
        <v>0</v>
      </c>
      <c r="Y10" s="49">
        <f>+'24-03-340 Ind. Proy'!AJ43</f>
        <v>0</v>
      </c>
    </row>
    <row r="11" spans="1:25" s="45" customFormat="1" ht="24.75" customHeight="1" x14ac:dyDescent="0.25">
      <c r="A11" s="48" t="s">
        <v>48</v>
      </c>
      <c r="B11" s="10">
        <f>+'24-03-340 Ind. Proy'!J55</f>
        <v>0</v>
      </c>
      <c r="C11" s="10">
        <f>+'24-03-340 Ind. Proy'!K55</f>
        <v>0</v>
      </c>
      <c r="D11" s="10">
        <f>+'24-03-340 Ind. Proy'!M55</f>
        <v>0</v>
      </c>
      <c r="E11" s="10">
        <f>+'24-03-340 Ind. Proy'!N55</f>
        <v>0</v>
      </c>
      <c r="F11" s="10">
        <f>+'24-03-340 Ind. Proy'!O55</f>
        <v>0</v>
      </c>
      <c r="G11" s="10">
        <f>+'24-03-340 Ind. Proy'!R55</f>
        <v>0</v>
      </c>
      <c r="H11" s="10">
        <f>+'24-03-340 Ind. Proy'!S55</f>
        <v>0</v>
      </c>
      <c r="I11" s="10">
        <f>+'24-03-340 Ind. Proy'!T55</f>
        <v>0</v>
      </c>
      <c r="J11" s="10">
        <f>+'24-03-340 Ind. Proy'!U55</f>
        <v>0</v>
      </c>
      <c r="K11" s="10">
        <f>+'24-03-340 Ind. Proy'!V55</f>
        <v>0</v>
      </c>
      <c r="L11" s="10">
        <f>+'24-03-340 Ind. Proy'!W55</f>
        <v>0</v>
      </c>
      <c r="M11" s="10">
        <f>+'24-03-340 Ind. Proy'!X55</f>
        <v>0</v>
      </c>
      <c r="N11" s="10">
        <f>+'24-03-340 Ind. Proy'!Y55</f>
        <v>0</v>
      </c>
      <c r="O11" s="10">
        <f>+'24-03-340 Ind. Proy'!Z55</f>
        <v>0</v>
      </c>
      <c r="P11" s="10">
        <f>+'24-03-340 Ind. Proy'!AA55</f>
        <v>0</v>
      </c>
      <c r="Q11" s="10">
        <f>+'24-03-340 Ind. Proy'!AB55</f>
        <v>0</v>
      </c>
      <c r="R11" s="10">
        <f>+'24-03-340 Ind. Proy'!AC55</f>
        <v>0</v>
      </c>
      <c r="S11" s="10">
        <f>+'24-03-340 Ind. Proy'!AD55</f>
        <v>0</v>
      </c>
      <c r="T11" s="10">
        <f>+'24-03-340 Ind. Proy'!AE55</f>
        <v>0</v>
      </c>
      <c r="U11" s="10">
        <f>+'24-03-340 Ind. Proy'!AF55</f>
        <v>0</v>
      </c>
      <c r="V11" s="10">
        <f>+'24-03-340 Ind. Proy'!AG55</f>
        <v>0</v>
      </c>
      <c r="W11" s="10">
        <f>+'24-03-340 Ind. Proy'!AH55</f>
        <v>0</v>
      </c>
      <c r="X11" s="49">
        <f>+'24-03-340 Ind. Proy'!AI55</f>
        <v>0</v>
      </c>
      <c r="Y11" s="49">
        <f>+'24-03-340 Ind. Proy'!AJ55</f>
        <v>0</v>
      </c>
    </row>
    <row r="12" spans="1:25" s="45" customFormat="1" ht="24.75" customHeight="1" x14ac:dyDescent="0.25">
      <c r="A12" s="48" t="s">
        <v>50</v>
      </c>
      <c r="B12" s="10">
        <f>+'24-03-340 Ind. Proy'!J67</f>
        <v>0</v>
      </c>
      <c r="C12" s="10">
        <f>+'24-03-340 Ind. Proy'!K67</f>
        <v>0</v>
      </c>
      <c r="D12" s="10">
        <f>+'24-03-340 Ind. Proy'!M67</f>
        <v>0</v>
      </c>
      <c r="E12" s="10">
        <f>+'24-03-340 Ind. Proy'!N67</f>
        <v>0</v>
      </c>
      <c r="F12" s="10">
        <f>+'24-03-340 Ind. Proy'!O67</f>
        <v>0</v>
      </c>
      <c r="G12" s="10">
        <f>+'24-03-340 Ind. Proy'!R67</f>
        <v>0</v>
      </c>
      <c r="H12" s="10">
        <f>+'24-03-340 Ind. Proy'!S67</f>
        <v>0</v>
      </c>
      <c r="I12" s="10">
        <f>+'24-03-340 Ind. Proy'!T67</f>
        <v>0</v>
      </c>
      <c r="J12" s="10">
        <f>+'24-03-340 Ind. Proy'!U67</f>
        <v>0</v>
      </c>
      <c r="K12" s="10">
        <f>+'24-03-340 Ind. Proy'!V67</f>
        <v>0</v>
      </c>
      <c r="L12" s="10">
        <f>+'24-03-340 Ind. Proy'!W67</f>
        <v>0</v>
      </c>
      <c r="M12" s="10">
        <f>+'24-03-340 Ind. Proy'!X67</f>
        <v>0</v>
      </c>
      <c r="N12" s="10">
        <f>+'24-03-340 Ind. Proy'!Y67</f>
        <v>0</v>
      </c>
      <c r="O12" s="10">
        <f>+'24-03-340 Ind. Proy'!Z67</f>
        <v>0</v>
      </c>
      <c r="P12" s="10">
        <f>+'24-03-340 Ind. Proy'!AA67</f>
        <v>0</v>
      </c>
      <c r="Q12" s="10">
        <f>+'24-03-340 Ind. Proy'!AB67</f>
        <v>0</v>
      </c>
      <c r="R12" s="10">
        <f>+'24-03-340 Ind. Proy'!AC67</f>
        <v>0</v>
      </c>
      <c r="S12" s="10">
        <f>+'24-03-340 Ind. Proy'!AD67</f>
        <v>0</v>
      </c>
      <c r="T12" s="10">
        <f>+'24-03-340 Ind. Proy'!AE67</f>
        <v>0</v>
      </c>
      <c r="U12" s="10">
        <f>+'24-03-340 Ind. Proy'!AF67</f>
        <v>0</v>
      </c>
      <c r="V12" s="10">
        <f>+'24-03-340 Ind. Proy'!AG67</f>
        <v>0</v>
      </c>
      <c r="W12" s="10">
        <f>+'24-03-340 Ind. Proy'!AH67</f>
        <v>0</v>
      </c>
      <c r="X12" s="49">
        <f>+'24-03-340 Ind. Proy'!AI67</f>
        <v>0</v>
      </c>
      <c r="Y12" s="49">
        <f>+'24-03-340 Ind. Proy'!AJ67</f>
        <v>0</v>
      </c>
    </row>
    <row r="13" spans="1:25" s="45" customFormat="1" ht="24.75" customHeight="1" x14ac:dyDescent="0.25">
      <c r="A13" s="48" t="s">
        <v>52</v>
      </c>
      <c r="B13" s="10">
        <f>+'24-03-340 Ind. Proy'!J79</f>
        <v>0</v>
      </c>
      <c r="C13" s="10">
        <f>+'24-03-340 Ind. Proy'!K79</f>
        <v>0</v>
      </c>
      <c r="D13" s="10">
        <f>+'24-03-340 Ind. Proy'!M79</f>
        <v>0</v>
      </c>
      <c r="E13" s="10">
        <f>+'24-03-340 Ind. Proy'!N79</f>
        <v>0</v>
      </c>
      <c r="F13" s="10">
        <f>+'24-03-340 Ind. Proy'!O79</f>
        <v>0</v>
      </c>
      <c r="G13" s="10">
        <f>+'24-03-340 Ind. Proy'!R79</f>
        <v>0</v>
      </c>
      <c r="H13" s="10">
        <f>+'24-03-340 Ind. Proy'!S79</f>
        <v>0</v>
      </c>
      <c r="I13" s="10">
        <f>+'24-03-340 Ind. Proy'!T79</f>
        <v>0</v>
      </c>
      <c r="J13" s="10">
        <f>+'24-03-340 Ind. Proy'!U79</f>
        <v>0</v>
      </c>
      <c r="K13" s="10">
        <f>+'24-03-340 Ind. Proy'!V79</f>
        <v>0</v>
      </c>
      <c r="L13" s="10">
        <f>+'24-03-340 Ind. Proy'!W79</f>
        <v>0</v>
      </c>
      <c r="M13" s="10">
        <f>+'24-03-340 Ind. Proy'!X79</f>
        <v>0</v>
      </c>
      <c r="N13" s="10">
        <f>+'24-03-340 Ind. Proy'!Y79</f>
        <v>0</v>
      </c>
      <c r="O13" s="10">
        <f>+'24-03-340 Ind. Proy'!Z79</f>
        <v>0</v>
      </c>
      <c r="P13" s="10">
        <f>+'24-03-340 Ind. Proy'!AA79</f>
        <v>0</v>
      </c>
      <c r="Q13" s="10">
        <f>+'24-03-340 Ind. Proy'!AB79</f>
        <v>0</v>
      </c>
      <c r="R13" s="10">
        <f>+'24-03-340 Ind. Proy'!AC79</f>
        <v>0</v>
      </c>
      <c r="S13" s="10">
        <f>+'24-03-340 Ind. Proy'!AD79</f>
        <v>0</v>
      </c>
      <c r="T13" s="10">
        <f>+'24-03-340 Ind. Proy'!AE79</f>
        <v>0</v>
      </c>
      <c r="U13" s="10">
        <f>+'24-03-340 Ind. Proy'!AF79</f>
        <v>0</v>
      </c>
      <c r="V13" s="10">
        <f>+'24-03-340 Ind. Proy'!AG79</f>
        <v>0</v>
      </c>
      <c r="W13" s="10">
        <f>+'24-03-340 Ind. Proy'!AH79</f>
        <v>0</v>
      </c>
      <c r="X13" s="49">
        <f>+'24-03-340 Ind. Proy'!AI79</f>
        <v>0</v>
      </c>
      <c r="Y13" s="49">
        <f>+'24-03-340 Ind. Proy'!AJ79</f>
        <v>0</v>
      </c>
    </row>
    <row r="14" spans="1:25" s="45" customFormat="1" ht="24.75" customHeight="1" x14ac:dyDescent="0.25">
      <c r="A14" s="48" t="s">
        <v>54</v>
      </c>
      <c r="B14" s="10">
        <f>+'24-03-340 Ind. Proy'!J91</f>
        <v>0</v>
      </c>
      <c r="C14" s="10">
        <f>+'24-03-340 Ind. Proy'!K91</f>
        <v>0</v>
      </c>
      <c r="D14" s="10">
        <f>+'24-03-340 Ind. Proy'!M91</f>
        <v>0</v>
      </c>
      <c r="E14" s="10">
        <f>+'24-03-340 Ind. Proy'!N91</f>
        <v>0</v>
      </c>
      <c r="F14" s="10">
        <f>+'24-03-340 Ind. Proy'!O91</f>
        <v>0</v>
      </c>
      <c r="G14" s="10">
        <f>+'24-03-340 Ind. Proy'!R91</f>
        <v>0</v>
      </c>
      <c r="H14" s="10">
        <f>+'24-03-340 Ind. Proy'!S91</f>
        <v>0</v>
      </c>
      <c r="I14" s="10">
        <f>+'24-03-340 Ind. Proy'!T91</f>
        <v>0</v>
      </c>
      <c r="J14" s="10">
        <f>+'24-03-340 Ind. Proy'!U91</f>
        <v>0</v>
      </c>
      <c r="K14" s="10">
        <f>+'24-03-340 Ind. Proy'!V91</f>
        <v>0</v>
      </c>
      <c r="L14" s="10">
        <f>+'24-03-340 Ind. Proy'!W91</f>
        <v>0</v>
      </c>
      <c r="M14" s="10">
        <f>+'24-03-340 Ind. Proy'!X91</f>
        <v>0</v>
      </c>
      <c r="N14" s="10">
        <f>+'24-03-340 Ind. Proy'!Y91</f>
        <v>0</v>
      </c>
      <c r="O14" s="10">
        <f>+'24-03-340 Ind. Proy'!Z91</f>
        <v>0</v>
      </c>
      <c r="P14" s="10">
        <f>+'24-03-340 Ind. Proy'!AA91</f>
        <v>0</v>
      </c>
      <c r="Q14" s="10">
        <f>+'24-03-340 Ind. Proy'!AB91</f>
        <v>0</v>
      </c>
      <c r="R14" s="10">
        <f>+'24-03-340 Ind. Proy'!AC91</f>
        <v>0</v>
      </c>
      <c r="S14" s="10">
        <f>+'24-03-340 Ind. Proy'!AD91</f>
        <v>0</v>
      </c>
      <c r="T14" s="10">
        <f>+'24-03-340 Ind. Proy'!AE91</f>
        <v>0</v>
      </c>
      <c r="U14" s="10">
        <f>+'24-03-340 Ind. Proy'!AF91</f>
        <v>0</v>
      </c>
      <c r="V14" s="10">
        <f>+'24-03-340 Ind. Proy'!AG91</f>
        <v>0</v>
      </c>
      <c r="W14" s="10">
        <f>+'24-03-340 Ind. Proy'!AH91</f>
        <v>0</v>
      </c>
      <c r="X14" s="49">
        <f>+'24-03-340 Ind. Proy'!AI91</f>
        <v>0</v>
      </c>
      <c r="Y14" s="49">
        <f>+'24-03-340 Ind. Proy'!AJ91</f>
        <v>0</v>
      </c>
    </row>
    <row r="15" spans="1:25" s="45" customFormat="1" ht="24.75" customHeight="1" x14ac:dyDescent="0.25">
      <c r="A15" s="48" t="s">
        <v>56</v>
      </c>
      <c r="B15" s="10">
        <f>+'24-03-340 Ind. Proy'!J103</f>
        <v>0</v>
      </c>
      <c r="C15" s="10">
        <f>+'24-03-340 Ind. Proy'!K103</f>
        <v>0</v>
      </c>
      <c r="D15" s="10">
        <f>+'24-03-340 Ind. Proy'!M103</f>
        <v>0</v>
      </c>
      <c r="E15" s="10">
        <f>+'24-03-340 Ind. Proy'!N103</f>
        <v>0</v>
      </c>
      <c r="F15" s="10">
        <f>+'24-03-340 Ind. Proy'!O103</f>
        <v>0</v>
      </c>
      <c r="G15" s="10">
        <f>+'24-03-340 Ind. Proy'!R103</f>
        <v>0</v>
      </c>
      <c r="H15" s="10">
        <f>+'24-03-340 Ind. Proy'!S103</f>
        <v>0</v>
      </c>
      <c r="I15" s="10">
        <f>+'24-03-340 Ind. Proy'!T103</f>
        <v>0</v>
      </c>
      <c r="J15" s="10">
        <f>+'24-03-340 Ind. Proy'!U103</f>
        <v>0</v>
      </c>
      <c r="K15" s="10">
        <f>+'24-03-340 Ind. Proy'!V103</f>
        <v>0</v>
      </c>
      <c r="L15" s="10">
        <f>+'24-03-340 Ind. Proy'!W103</f>
        <v>0</v>
      </c>
      <c r="M15" s="10">
        <f>+'24-03-340 Ind. Proy'!X103</f>
        <v>0</v>
      </c>
      <c r="N15" s="10">
        <f>+'24-03-340 Ind. Proy'!Y103</f>
        <v>0</v>
      </c>
      <c r="O15" s="10">
        <f>+'24-03-340 Ind. Proy'!Z103</f>
        <v>0</v>
      </c>
      <c r="P15" s="10">
        <f>+'24-03-340 Ind. Proy'!AA103</f>
        <v>0</v>
      </c>
      <c r="Q15" s="10">
        <f>+'24-03-340 Ind. Proy'!AB103</f>
        <v>0</v>
      </c>
      <c r="R15" s="10">
        <f>+'24-03-340 Ind. Proy'!AC103</f>
        <v>0</v>
      </c>
      <c r="S15" s="10">
        <f>+'24-03-340 Ind. Proy'!AD103</f>
        <v>0</v>
      </c>
      <c r="T15" s="10">
        <f>+'24-03-340 Ind. Proy'!AE103</f>
        <v>0</v>
      </c>
      <c r="U15" s="10">
        <f>+'24-03-340 Ind. Proy'!AF103</f>
        <v>0</v>
      </c>
      <c r="V15" s="10">
        <f>+'24-03-340 Ind. Proy'!AG103</f>
        <v>0</v>
      </c>
      <c r="W15" s="10">
        <f>+'24-03-340 Ind. Proy'!AH103</f>
        <v>0</v>
      </c>
      <c r="X15" s="49">
        <f>+'24-03-340 Ind. Proy'!AI103</f>
        <v>0</v>
      </c>
      <c r="Y15" s="49">
        <f>+'24-03-340 Ind. Proy'!AJ103</f>
        <v>0</v>
      </c>
    </row>
    <row r="16" spans="1:25" s="45" customFormat="1" ht="24.75" customHeight="1" x14ac:dyDescent="0.25">
      <c r="A16" s="48" t="s">
        <v>58</v>
      </c>
      <c r="B16" s="10">
        <f>+'24-03-340 Ind. Proy'!J115</f>
        <v>0</v>
      </c>
      <c r="C16" s="10">
        <f>+'24-03-340 Ind. Proy'!K115</f>
        <v>0</v>
      </c>
      <c r="D16" s="10">
        <f>+'24-03-340 Ind. Proy'!M115</f>
        <v>0</v>
      </c>
      <c r="E16" s="10">
        <f>+'24-03-340 Ind. Proy'!N115</f>
        <v>0</v>
      </c>
      <c r="F16" s="10">
        <f>+'24-03-340 Ind. Proy'!O115</f>
        <v>0</v>
      </c>
      <c r="G16" s="10">
        <f>+'24-03-340 Ind. Proy'!R115</f>
        <v>0</v>
      </c>
      <c r="H16" s="10">
        <f>+'24-03-340 Ind. Proy'!S115</f>
        <v>0</v>
      </c>
      <c r="I16" s="10">
        <f>+'24-03-340 Ind. Proy'!T115</f>
        <v>0</v>
      </c>
      <c r="J16" s="10">
        <f>+'24-03-340 Ind. Proy'!U115</f>
        <v>0</v>
      </c>
      <c r="K16" s="10">
        <f>+'24-03-340 Ind. Proy'!V115</f>
        <v>0</v>
      </c>
      <c r="L16" s="10">
        <f>+'24-03-340 Ind. Proy'!W115</f>
        <v>0</v>
      </c>
      <c r="M16" s="10">
        <f>+'24-03-340 Ind. Proy'!X115</f>
        <v>0</v>
      </c>
      <c r="N16" s="10">
        <f>+'24-03-340 Ind. Proy'!Y115</f>
        <v>0</v>
      </c>
      <c r="O16" s="10">
        <f>+'24-03-340 Ind. Proy'!Z115</f>
        <v>0</v>
      </c>
      <c r="P16" s="10">
        <f>+'24-03-340 Ind. Proy'!AA115</f>
        <v>0</v>
      </c>
      <c r="Q16" s="10">
        <f>+'24-03-340 Ind. Proy'!AB115</f>
        <v>0</v>
      </c>
      <c r="R16" s="10">
        <f>+'24-03-340 Ind. Proy'!AC115</f>
        <v>0</v>
      </c>
      <c r="S16" s="10">
        <f>+'24-03-340 Ind. Proy'!AD115</f>
        <v>0</v>
      </c>
      <c r="T16" s="10">
        <f>+'24-03-340 Ind. Proy'!AE115</f>
        <v>0</v>
      </c>
      <c r="U16" s="10">
        <f>+'24-03-340 Ind. Proy'!AF115</f>
        <v>0</v>
      </c>
      <c r="V16" s="10">
        <f>+'24-03-340 Ind. Proy'!AG115</f>
        <v>0</v>
      </c>
      <c r="W16" s="10">
        <f>+'24-03-340 Ind. Proy'!AH115</f>
        <v>0</v>
      </c>
      <c r="X16" s="49">
        <f>+'24-03-340 Ind. Proy'!AI115</f>
        <v>0</v>
      </c>
      <c r="Y16" s="49">
        <f>+'24-03-340 Ind. Proy'!AJ115</f>
        <v>0</v>
      </c>
    </row>
    <row r="17" spans="1:25" s="45" customFormat="1" ht="24.75" customHeight="1" x14ac:dyDescent="0.25">
      <c r="A17" s="48" t="s">
        <v>60</v>
      </c>
      <c r="B17" s="10">
        <f>+'24-03-340 Ind. Proy'!J127</f>
        <v>0</v>
      </c>
      <c r="C17" s="10">
        <f>+'24-03-340 Ind. Proy'!K127</f>
        <v>0</v>
      </c>
      <c r="D17" s="10">
        <f>+'24-03-340 Ind. Proy'!M127</f>
        <v>0</v>
      </c>
      <c r="E17" s="10">
        <f>+'24-03-340 Ind. Proy'!N127</f>
        <v>0</v>
      </c>
      <c r="F17" s="10">
        <f>+'24-03-340 Ind. Proy'!O127</f>
        <v>0</v>
      </c>
      <c r="G17" s="10">
        <f>+'24-03-340 Ind. Proy'!R127</f>
        <v>0</v>
      </c>
      <c r="H17" s="10">
        <f>+'24-03-340 Ind. Proy'!S127</f>
        <v>0</v>
      </c>
      <c r="I17" s="10">
        <f>+'24-03-340 Ind. Proy'!T127</f>
        <v>0</v>
      </c>
      <c r="J17" s="10">
        <f>+'24-03-340 Ind. Proy'!U127</f>
        <v>0</v>
      </c>
      <c r="K17" s="10">
        <f>+'24-03-340 Ind. Proy'!V127</f>
        <v>0</v>
      </c>
      <c r="L17" s="10">
        <f>+'24-03-340 Ind. Proy'!W127</f>
        <v>0</v>
      </c>
      <c r="M17" s="10">
        <f>+'24-03-340 Ind. Proy'!X127</f>
        <v>0</v>
      </c>
      <c r="N17" s="10">
        <f>+'24-03-340 Ind. Proy'!Y127</f>
        <v>0</v>
      </c>
      <c r="O17" s="10">
        <f>+'24-03-340 Ind. Proy'!Z127</f>
        <v>0</v>
      </c>
      <c r="P17" s="10">
        <f>+'24-03-340 Ind. Proy'!AA127</f>
        <v>0</v>
      </c>
      <c r="Q17" s="10">
        <f>+'24-03-340 Ind. Proy'!AB127</f>
        <v>0</v>
      </c>
      <c r="R17" s="10">
        <f>+'24-03-340 Ind. Proy'!AC127</f>
        <v>0</v>
      </c>
      <c r="S17" s="10">
        <f>+'24-03-340 Ind. Proy'!AD127</f>
        <v>0</v>
      </c>
      <c r="T17" s="10">
        <f>+'24-03-340 Ind. Proy'!AE127</f>
        <v>0</v>
      </c>
      <c r="U17" s="10">
        <f>+'24-03-340 Ind. Proy'!AF127</f>
        <v>0</v>
      </c>
      <c r="V17" s="10">
        <f>+'24-03-340 Ind. Proy'!AG127</f>
        <v>0</v>
      </c>
      <c r="W17" s="10">
        <f>+'24-03-340 Ind. Proy'!AH127</f>
        <v>0</v>
      </c>
      <c r="X17" s="49">
        <f>+'24-03-340 Ind. Proy'!AI116</f>
        <v>0</v>
      </c>
      <c r="Y17" s="49">
        <f>+'24-03-340 Ind. Proy'!AJ116</f>
        <v>0</v>
      </c>
    </row>
    <row r="18" spans="1:25" s="45" customFormat="1" ht="24.75" customHeight="1" x14ac:dyDescent="0.25">
      <c r="A18" s="48" t="s">
        <v>62</v>
      </c>
      <c r="B18" s="10">
        <f>+'24-03-340 Ind. Proy'!J139</f>
        <v>0</v>
      </c>
      <c r="C18" s="10">
        <f>+'24-03-340 Ind. Proy'!K139</f>
        <v>0</v>
      </c>
      <c r="D18" s="10">
        <f>+'24-03-340 Ind. Proy'!M139</f>
        <v>0</v>
      </c>
      <c r="E18" s="10">
        <f>+'24-03-340 Ind. Proy'!N139</f>
        <v>0</v>
      </c>
      <c r="F18" s="10">
        <f>+'24-03-340 Ind. Proy'!O139</f>
        <v>0</v>
      </c>
      <c r="G18" s="10">
        <f>+'24-03-340 Ind. Proy'!R139</f>
        <v>0</v>
      </c>
      <c r="H18" s="10">
        <f>+'24-03-340 Ind. Proy'!S139</f>
        <v>0</v>
      </c>
      <c r="I18" s="10">
        <f>+'24-03-340 Ind. Proy'!T139</f>
        <v>0</v>
      </c>
      <c r="J18" s="10">
        <f>+'24-03-340 Ind. Proy'!U139</f>
        <v>0</v>
      </c>
      <c r="K18" s="10">
        <f>+'24-03-340 Ind. Proy'!V139</f>
        <v>0</v>
      </c>
      <c r="L18" s="10">
        <f>+'24-03-340 Ind. Proy'!W139</f>
        <v>0</v>
      </c>
      <c r="M18" s="10">
        <f>+'24-03-340 Ind. Proy'!X139</f>
        <v>0</v>
      </c>
      <c r="N18" s="10">
        <f>+'24-03-340 Ind. Proy'!Y139</f>
        <v>0</v>
      </c>
      <c r="O18" s="10">
        <f>+'24-03-340 Ind. Proy'!Z139</f>
        <v>0</v>
      </c>
      <c r="P18" s="10">
        <f>+'24-03-340 Ind. Proy'!AA139</f>
        <v>0</v>
      </c>
      <c r="Q18" s="10">
        <f>+'24-03-340 Ind. Proy'!AB139</f>
        <v>0</v>
      </c>
      <c r="R18" s="10">
        <f>+'24-03-340 Ind. Proy'!AC139</f>
        <v>0</v>
      </c>
      <c r="S18" s="10">
        <f>+'24-03-340 Ind. Proy'!AD139</f>
        <v>0</v>
      </c>
      <c r="T18" s="10">
        <f>+'24-03-340 Ind. Proy'!AE139</f>
        <v>0</v>
      </c>
      <c r="U18" s="10">
        <f>+'24-03-340 Ind. Proy'!AF139</f>
        <v>0</v>
      </c>
      <c r="V18" s="10">
        <f>+'24-03-340 Ind. Proy'!AG139</f>
        <v>0</v>
      </c>
      <c r="W18" s="10">
        <f>+'24-03-340 Ind. Proy'!AH139</f>
        <v>0</v>
      </c>
      <c r="X18" s="49">
        <f>+'24-03-340 Ind. Proy'!AI117</f>
        <v>0</v>
      </c>
      <c r="Y18" s="49">
        <f>+'24-03-340 Ind. Proy'!AJ139</f>
        <v>0</v>
      </c>
    </row>
    <row r="19" spans="1:25" s="45" customFormat="1" ht="24.75" customHeight="1" x14ac:dyDescent="0.25">
      <c r="A19" s="48" t="s">
        <v>64</v>
      </c>
      <c r="B19" s="10">
        <f>+'24-03-340 Ind. Proy'!J151</f>
        <v>0</v>
      </c>
      <c r="C19" s="10">
        <f>+'24-03-340 Ind. Proy'!K151</f>
        <v>0</v>
      </c>
      <c r="D19" s="10">
        <f>+'24-03-340 Ind. Proy'!M151</f>
        <v>0</v>
      </c>
      <c r="E19" s="10">
        <f>+'24-03-340 Ind. Proy'!N151</f>
        <v>0</v>
      </c>
      <c r="F19" s="10">
        <f>+'24-03-340 Ind. Proy'!O151</f>
        <v>0</v>
      </c>
      <c r="G19" s="10">
        <f>+'24-03-340 Ind. Proy'!R151</f>
        <v>0</v>
      </c>
      <c r="H19" s="10">
        <f>+'24-03-340 Ind. Proy'!S151</f>
        <v>0</v>
      </c>
      <c r="I19" s="10">
        <f>+'24-03-340 Ind. Proy'!T151</f>
        <v>0</v>
      </c>
      <c r="J19" s="10">
        <f>+'24-03-340 Ind. Proy'!U151</f>
        <v>0</v>
      </c>
      <c r="K19" s="10">
        <f>+'24-03-340 Ind. Proy'!V151</f>
        <v>0</v>
      </c>
      <c r="L19" s="10">
        <f>+'24-03-340 Ind. Proy'!W151</f>
        <v>0</v>
      </c>
      <c r="M19" s="10">
        <f>+'24-03-340 Ind. Proy'!X151</f>
        <v>0</v>
      </c>
      <c r="N19" s="10">
        <f>+'24-03-340 Ind. Proy'!Y151</f>
        <v>0</v>
      </c>
      <c r="O19" s="10">
        <f>+'24-03-340 Ind. Proy'!Z151</f>
        <v>0</v>
      </c>
      <c r="P19" s="10">
        <f>+'24-03-340 Ind. Proy'!AA151</f>
        <v>0</v>
      </c>
      <c r="Q19" s="10">
        <f>+'24-03-340 Ind. Proy'!AB151</f>
        <v>0</v>
      </c>
      <c r="R19" s="10">
        <f>+'24-03-340 Ind. Proy'!AC151</f>
        <v>0</v>
      </c>
      <c r="S19" s="10">
        <f>+'24-03-340 Ind. Proy'!AD151</f>
        <v>0</v>
      </c>
      <c r="T19" s="10">
        <f>+'24-03-340 Ind. Proy'!AE151</f>
        <v>0</v>
      </c>
      <c r="U19" s="10">
        <f>+'24-03-340 Ind. Proy'!AF151</f>
        <v>0</v>
      </c>
      <c r="V19" s="10">
        <f>+'24-03-340 Ind. Proy'!AG151</f>
        <v>0</v>
      </c>
      <c r="W19" s="10">
        <f>+'24-03-340 Ind. Proy'!AH151</f>
        <v>0</v>
      </c>
      <c r="X19" s="49">
        <f>+'24-03-340 Ind. Proy'!AI151</f>
        <v>0</v>
      </c>
      <c r="Y19" s="49">
        <f>+'24-03-340 Ind. Proy'!AJ151</f>
        <v>0</v>
      </c>
    </row>
    <row r="20" spans="1:25" s="45" customFormat="1" ht="24.75" customHeight="1" x14ac:dyDescent="0.25">
      <c r="A20" s="50" t="s">
        <v>66</v>
      </c>
      <c r="B20" s="10">
        <f>+'24-03-340 Ind. Proy'!J163</f>
        <v>0</v>
      </c>
      <c r="C20" s="10">
        <f>+'24-03-340 Ind. Proy'!K163</f>
        <v>0</v>
      </c>
      <c r="D20" s="10">
        <f>+'24-03-340 Ind. Proy'!M163</f>
        <v>0</v>
      </c>
      <c r="E20" s="10">
        <f>+'24-03-340 Ind. Proy'!N163</f>
        <v>0</v>
      </c>
      <c r="F20" s="10">
        <f>+'24-03-340 Ind. Proy'!O163</f>
        <v>0</v>
      </c>
      <c r="G20" s="10">
        <f>+'24-03-340 Ind. Proy'!R163</f>
        <v>0</v>
      </c>
      <c r="H20" s="10">
        <f>+'24-03-340 Ind. Proy'!S163</f>
        <v>0</v>
      </c>
      <c r="I20" s="10">
        <f>+'24-03-340 Ind. Proy'!T163</f>
        <v>0</v>
      </c>
      <c r="J20" s="10">
        <f>+'24-03-340 Ind. Proy'!U163</f>
        <v>0</v>
      </c>
      <c r="K20" s="10">
        <f>+'24-03-340 Ind. Proy'!V163</f>
        <v>0</v>
      </c>
      <c r="L20" s="10">
        <f>+'24-03-340 Ind. Proy'!W163</f>
        <v>0</v>
      </c>
      <c r="M20" s="10">
        <f>+'24-03-340 Ind. Proy'!X163</f>
        <v>0</v>
      </c>
      <c r="N20" s="10">
        <f>+'24-03-340 Ind. Proy'!Y163</f>
        <v>0</v>
      </c>
      <c r="O20" s="10">
        <f>+'24-03-340 Ind. Proy'!Z163</f>
        <v>0</v>
      </c>
      <c r="P20" s="10">
        <f>+'24-03-340 Ind. Proy'!AA163</f>
        <v>0</v>
      </c>
      <c r="Q20" s="10">
        <f>+'24-03-340 Ind. Proy'!AB163</f>
        <v>0</v>
      </c>
      <c r="R20" s="10">
        <f>+'24-03-340 Ind. Proy'!AC163</f>
        <v>0</v>
      </c>
      <c r="S20" s="10">
        <f>+'24-03-340 Ind. Proy'!AD163</f>
        <v>0</v>
      </c>
      <c r="T20" s="10">
        <f>+'24-03-340 Ind. Proy'!AE163</f>
        <v>0</v>
      </c>
      <c r="U20" s="10">
        <f>+'24-03-340 Ind. Proy'!AF163</f>
        <v>0</v>
      </c>
      <c r="V20" s="10">
        <f>+'24-03-340 Ind. Proy'!AG163</f>
        <v>0</v>
      </c>
      <c r="W20" s="10">
        <f>+'24-03-340 Ind. Proy'!AH163</f>
        <v>0</v>
      </c>
      <c r="X20" s="49">
        <f>+'24-03-340 Ind. Proy'!AI163</f>
        <v>0</v>
      </c>
      <c r="Y20" s="49">
        <f>+'24-03-340 Ind. Proy'!AJ163</f>
        <v>0</v>
      </c>
    </row>
    <row r="21" spans="1:25" s="45" customFormat="1" ht="24.75" customHeight="1" x14ac:dyDescent="0.25">
      <c r="A21" s="50" t="s">
        <v>68</v>
      </c>
      <c r="B21" s="10">
        <f>+'24-03-340 Ind. Proy'!J175</f>
        <v>0</v>
      </c>
      <c r="C21" s="10">
        <f>+'24-03-340 Ind. Proy'!K175</f>
        <v>0</v>
      </c>
      <c r="D21" s="10">
        <f>+'24-03-340 Ind. Proy'!M175</f>
        <v>0</v>
      </c>
      <c r="E21" s="10">
        <f>+'24-03-340 Ind. Proy'!N175</f>
        <v>0</v>
      </c>
      <c r="F21" s="10">
        <f>+'24-03-340 Ind. Proy'!O175</f>
        <v>0</v>
      </c>
      <c r="G21" s="10">
        <f>+'24-03-340 Ind. Proy'!R175</f>
        <v>0</v>
      </c>
      <c r="H21" s="10">
        <f>+'24-03-340 Ind. Proy'!S175</f>
        <v>0</v>
      </c>
      <c r="I21" s="10">
        <f>+'24-03-340 Ind. Proy'!T175</f>
        <v>0</v>
      </c>
      <c r="J21" s="10">
        <f>+'24-03-340 Ind. Proy'!U175</f>
        <v>0</v>
      </c>
      <c r="K21" s="10">
        <f>+'24-03-340 Ind. Proy'!V175</f>
        <v>0</v>
      </c>
      <c r="L21" s="10">
        <f>+'24-03-340 Ind. Proy'!W175</f>
        <v>0</v>
      </c>
      <c r="M21" s="10">
        <f>+'24-03-340 Ind. Proy'!X175</f>
        <v>0</v>
      </c>
      <c r="N21" s="10">
        <f>+'24-03-340 Ind. Proy'!Y175</f>
        <v>0</v>
      </c>
      <c r="O21" s="10">
        <f>+'24-03-340 Ind. Proy'!Z175</f>
        <v>0</v>
      </c>
      <c r="P21" s="10">
        <f>+'24-03-340 Ind. Proy'!AA175</f>
        <v>0</v>
      </c>
      <c r="Q21" s="10">
        <f>+'24-03-340 Ind. Proy'!AB175</f>
        <v>0</v>
      </c>
      <c r="R21" s="10">
        <f>+'24-03-340 Ind. Proy'!AC175</f>
        <v>0</v>
      </c>
      <c r="S21" s="10">
        <f>+'24-03-340 Ind. Proy'!AD175</f>
        <v>0</v>
      </c>
      <c r="T21" s="10">
        <f>+'24-03-340 Ind. Proy'!AE175</f>
        <v>0</v>
      </c>
      <c r="U21" s="10">
        <f>+'24-03-340 Ind. Proy'!AF175</f>
        <v>0</v>
      </c>
      <c r="V21" s="10">
        <f>+'24-03-340 Ind. Proy'!AG175</f>
        <v>0</v>
      </c>
      <c r="W21" s="10">
        <f>+'24-03-340 Ind. Proy'!AH175</f>
        <v>0</v>
      </c>
      <c r="X21" s="49">
        <f>+'24-03-340 Ind. Proy'!AI175</f>
        <v>0</v>
      </c>
      <c r="Y21" s="49">
        <f>+'24-03-340 Ind. Proy'!AJ175</f>
        <v>0</v>
      </c>
    </row>
    <row r="22" spans="1:25" s="45" customFormat="1" ht="24.75" customHeight="1" x14ac:dyDescent="0.25">
      <c r="A22" s="50" t="s">
        <v>70</v>
      </c>
      <c r="B22" s="10">
        <f>+'24-03-340 Ind. Proy'!J187</f>
        <v>0</v>
      </c>
      <c r="C22" s="10">
        <f>+'24-03-340 Ind. Proy'!K187</f>
        <v>0</v>
      </c>
      <c r="D22" s="10">
        <f>+'24-03-340 Ind. Proy'!M187</f>
        <v>0</v>
      </c>
      <c r="E22" s="10">
        <f>+'24-03-340 Ind. Proy'!N187</f>
        <v>0</v>
      </c>
      <c r="F22" s="10">
        <f>+'24-03-340 Ind. Proy'!O187</f>
        <v>0</v>
      </c>
      <c r="G22" s="10">
        <f>+'24-03-340 Ind. Proy'!R187</f>
        <v>0</v>
      </c>
      <c r="H22" s="10">
        <f>+'24-03-340 Ind. Proy'!S187</f>
        <v>0</v>
      </c>
      <c r="I22" s="10">
        <f>+'24-03-340 Ind. Proy'!T187</f>
        <v>0</v>
      </c>
      <c r="J22" s="10">
        <f>+'24-03-340 Ind. Proy'!U187</f>
        <v>0</v>
      </c>
      <c r="K22" s="10">
        <f>+'24-03-340 Ind. Proy'!V187</f>
        <v>0</v>
      </c>
      <c r="L22" s="10">
        <f>+'24-03-340 Ind. Proy'!W187</f>
        <v>0</v>
      </c>
      <c r="M22" s="10">
        <f>+'24-03-340 Ind. Proy'!X187</f>
        <v>0</v>
      </c>
      <c r="N22" s="10">
        <f>+'24-03-340 Ind. Proy'!Y187</f>
        <v>0</v>
      </c>
      <c r="O22" s="10">
        <f>+'24-03-340 Ind. Proy'!Z187</f>
        <v>0</v>
      </c>
      <c r="P22" s="10">
        <f>+'24-03-340 Ind. Proy'!AA187</f>
        <v>0</v>
      </c>
      <c r="Q22" s="10">
        <f>+'24-03-340 Ind. Proy'!AB187</f>
        <v>0</v>
      </c>
      <c r="R22" s="10">
        <f>+'24-03-340 Ind. Proy'!AC187</f>
        <v>0</v>
      </c>
      <c r="S22" s="10">
        <f>+'24-03-340 Ind. Proy'!AD187</f>
        <v>0</v>
      </c>
      <c r="T22" s="10">
        <f>+'24-03-340 Ind. Proy'!AE187</f>
        <v>0</v>
      </c>
      <c r="U22" s="10">
        <f>+'24-03-340 Ind. Proy'!AF187</f>
        <v>0</v>
      </c>
      <c r="V22" s="10">
        <f>+'24-03-340 Ind. Proy'!AG187</f>
        <v>0</v>
      </c>
      <c r="W22" s="10">
        <f>+'24-03-340 Ind. Proy'!AH187</f>
        <v>0</v>
      </c>
      <c r="X22" s="49">
        <f>+'24-03-340 Ind. Proy'!AI187</f>
        <v>0</v>
      </c>
      <c r="Y22" s="49">
        <f>+'24-03-340 Ind. Proy'!AJ187</f>
        <v>0</v>
      </c>
    </row>
    <row r="23" spans="1:25" s="45" customFormat="1" ht="24.75" customHeight="1" x14ac:dyDescent="0.25">
      <c r="A23" s="51" t="s">
        <v>72</v>
      </c>
      <c r="B23" s="10">
        <f>+'24-03-340 Ind. Proy'!J190</f>
        <v>6719942000</v>
      </c>
      <c r="C23" s="10">
        <f>+'24-03-340 Ind. Proy'!K190</f>
        <v>470400000</v>
      </c>
      <c r="D23" s="10">
        <f>+'24-03-340 Ind. Proy'!M190</f>
        <v>0</v>
      </c>
      <c r="E23" s="10">
        <f>+'24-03-340 Ind. Proy'!N190</f>
        <v>0</v>
      </c>
      <c r="F23" s="10">
        <f>+'24-03-340 Ind. Proy'!O190</f>
        <v>0</v>
      </c>
      <c r="G23" s="10">
        <f>+'24-03-340 Ind. Proy'!R190</f>
        <v>0</v>
      </c>
      <c r="H23" s="10">
        <f>+'24-03-340 Ind. Proy'!S190</f>
        <v>329280000</v>
      </c>
      <c r="I23" s="10">
        <f>+'24-03-340 Ind. Proy'!T190</f>
        <v>0</v>
      </c>
      <c r="J23" s="10">
        <f>+'24-03-340 Ind. Proy'!U190</f>
        <v>329280000</v>
      </c>
      <c r="K23" s="10">
        <f>+'24-03-340 Ind. Proy'!V190</f>
        <v>0</v>
      </c>
      <c r="L23" s="10">
        <f>+'24-03-340 Ind. Proy'!W190</f>
        <v>0</v>
      </c>
      <c r="M23" s="10">
        <f>+'24-03-340 Ind. Proy'!X190</f>
        <v>0</v>
      </c>
      <c r="N23" s="10">
        <f>+'24-03-340 Ind. Proy'!Y190</f>
        <v>0</v>
      </c>
      <c r="O23" s="10">
        <f>+'24-03-340 Ind. Proy'!Z190</f>
        <v>0</v>
      </c>
      <c r="P23" s="10">
        <f>+'24-03-340 Ind. Proy'!AA190</f>
        <v>0</v>
      </c>
      <c r="Q23" s="10">
        <f>+'24-03-340 Ind. Proy'!AB190</f>
        <v>0</v>
      </c>
      <c r="R23" s="10">
        <f>+'24-03-340 Ind. Proy'!AC190</f>
        <v>0</v>
      </c>
      <c r="S23" s="10">
        <f>+'24-03-340 Ind. Proy'!AD190</f>
        <v>0</v>
      </c>
      <c r="T23" s="10">
        <f>+'24-03-340 Ind. Proy'!AE190</f>
        <v>0</v>
      </c>
      <c r="U23" s="10">
        <f>+'24-03-340 Ind. Proy'!AF190</f>
        <v>0</v>
      </c>
      <c r="V23" s="10">
        <f>+'24-03-340 Ind. Proy'!AG190</f>
        <v>0</v>
      </c>
      <c r="W23" s="10">
        <f>+'24-03-340 Ind. Proy'!AH190</f>
        <v>329280000</v>
      </c>
      <c r="X23" s="49">
        <f>+'24-03-340 Ind. Proy'!AI190</f>
        <v>4.9000422920316873E-2</v>
      </c>
      <c r="Y23" s="49">
        <f>+'24-03-340 Ind. Proy'!AJ190</f>
        <v>1</v>
      </c>
    </row>
    <row r="24" spans="1:25" ht="25.5" x14ac:dyDescent="0.25">
      <c r="A24" s="173" t="str">
        <f>"TOTAL ASIG."&amp;" "&amp;$A$5</f>
        <v>TOTAL ASIG. 24-03-340 "Programa de Apoyo Integral al Adulto Mayor"</v>
      </c>
      <c r="B24" s="174">
        <f t="shared" ref="B24:W24" si="0">SUM(B8:B23)</f>
        <v>6719942000</v>
      </c>
      <c r="C24" s="174">
        <f t="shared" si="0"/>
        <v>470400000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329280000</v>
      </c>
      <c r="I24" s="174">
        <f t="shared" si="0"/>
        <v>0</v>
      </c>
      <c r="J24" s="174">
        <f t="shared" si="0"/>
        <v>329280000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329280000</v>
      </c>
      <c r="X24" s="175">
        <f>+'24-03-340 Ind. Proy'!AI191</f>
        <v>4.9000422920316873E-2</v>
      </c>
      <c r="Y24" s="175">
        <f>'24-03-340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92"/>
  <sheetViews>
    <sheetView tabSelected="1" zoomScaleNormal="100" workbookViewId="0">
      <pane xSplit="5" ySplit="7" topLeftCell="F41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L67" sqref="L67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hidden="1" customWidth="1"/>
    <col min="7" max="7" width="11.140625" style="16" hidden="1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customWidth="1" outlineLevel="1"/>
    <col min="23" max="23" width="8.28515625" style="13" bestFit="1" customWidth="1" outlineLevel="1"/>
    <col min="24" max="24" width="10.1406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145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 x14ac:dyDescent="0.25">
      <c r="A8" s="276" t="s">
        <v>42</v>
      </c>
      <c r="B8" s="243"/>
      <c r="C8" s="243"/>
      <c r="D8" s="243"/>
      <c r="E8" s="244"/>
      <c r="F8" s="17"/>
      <c r="G8" s="18"/>
      <c r="H8" s="19"/>
      <c r="I8" s="19"/>
      <c r="J8" s="224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9.5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270"/>
      <c r="K9" s="52"/>
      <c r="L9" s="88" t="s">
        <v>161</v>
      </c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IF(ISERROR(AH9/J7),0,AH9/J7)</f>
        <v>0</v>
      </c>
      <c r="AJ9" s="34">
        <f>IF(ISERROR(AH9/$AH$75),"-",AH9/$AH$75)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9.5" customHeight="1" outlineLevel="1" x14ac:dyDescent="0.25">
      <c r="A10" s="25">
        <v>1</v>
      </c>
      <c r="B10" s="26"/>
      <c r="C10" s="27"/>
      <c r="D10" s="28"/>
      <c r="E10" s="29"/>
      <c r="F10" s="29"/>
      <c r="G10" s="29"/>
      <c r="H10" s="28"/>
      <c r="I10" s="28"/>
      <c r="J10" s="225"/>
      <c r="K10" s="52"/>
      <c r="L10" s="88" t="s">
        <v>162</v>
      </c>
      <c r="M10" s="31"/>
      <c r="N10" s="31"/>
      <c r="O10" s="31"/>
      <c r="P10" s="29"/>
      <c r="Q10" s="29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IF(ISERROR(AH10/J8),0,AH10/J8)</f>
        <v>0</v>
      </c>
      <c r="AJ10" s="34">
        <f>IF(ISERROR(AH10/$AH$75),"-",AH10/$AH$75)</f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s="74" customFormat="1" ht="12.75" customHeight="1" x14ac:dyDescent="0.25">
      <c r="A11" s="199" t="s">
        <v>43</v>
      </c>
      <c r="B11" s="275"/>
      <c r="C11" s="200"/>
      <c r="D11" s="200"/>
      <c r="E11" s="200"/>
      <c r="F11" s="200"/>
      <c r="G11" s="200"/>
      <c r="H11" s="200"/>
      <c r="I11" s="201"/>
      <c r="J11" s="162">
        <f>J8</f>
        <v>0</v>
      </c>
      <c r="K11" s="162">
        <f>SUM(K9:K10)</f>
        <v>0</v>
      </c>
      <c r="L11" s="194"/>
      <c r="M11" s="162">
        <f>SUM(M10:M10)</f>
        <v>0</v>
      </c>
      <c r="N11" s="162">
        <f>SUM(N10:N10)</f>
        <v>0</v>
      </c>
      <c r="O11" s="162">
        <f>SUM(O10:O10)</f>
        <v>0</v>
      </c>
      <c r="P11" s="164"/>
      <c r="Q11" s="165"/>
      <c r="R11" s="162">
        <f>SUM(R10:R10)</f>
        <v>0</v>
      </c>
      <c r="S11" s="162">
        <f>SUM(S10:S10)</f>
        <v>0</v>
      </c>
      <c r="T11" s="162">
        <f>SUM(T10:T10)</f>
        <v>0</v>
      </c>
      <c r="U11" s="162">
        <f>SUM(U9:U10)</f>
        <v>0</v>
      </c>
      <c r="V11" s="162">
        <f t="shared" ref="V11:AG11" si="0">SUM(V9:V10)</f>
        <v>0</v>
      </c>
      <c r="W11" s="162">
        <f t="shared" si="0"/>
        <v>0</v>
      </c>
      <c r="X11" s="162">
        <f t="shared" si="0"/>
        <v>0</v>
      </c>
      <c r="Y11" s="162">
        <f t="shared" si="0"/>
        <v>0</v>
      </c>
      <c r="Z11" s="162">
        <f t="shared" si="0"/>
        <v>0</v>
      </c>
      <c r="AA11" s="162">
        <f t="shared" si="0"/>
        <v>0</v>
      </c>
      <c r="AB11" s="162">
        <f t="shared" si="0"/>
        <v>0</v>
      </c>
      <c r="AC11" s="162">
        <f t="shared" si="0"/>
        <v>0</v>
      </c>
      <c r="AD11" s="162">
        <f t="shared" si="0"/>
        <v>0</v>
      </c>
      <c r="AE11" s="162">
        <f t="shared" si="0"/>
        <v>0</v>
      </c>
      <c r="AF11" s="162">
        <f t="shared" si="0"/>
        <v>0</v>
      </c>
      <c r="AG11" s="162">
        <f t="shared" si="0"/>
        <v>0</v>
      </c>
      <c r="AH11" s="162">
        <f>SUM(AH9:AH10)</f>
        <v>0</v>
      </c>
      <c r="AI11" s="166">
        <f>IF(ISERROR(AH11/J11),0,AH11/J11)</f>
        <v>0</v>
      </c>
      <c r="AJ11" s="166">
        <f>IF(ISERROR(AH11/$AH$75),0,AH11/$AH$75)</f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 x14ac:dyDescent="0.25">
      <c r="A12" s="261" t="s">
        <v>44</v>
      </c>
      <c r="B12" s="262"/>
      <c r="C12" s="262"/>
      <c r="D12" s="262"/>
      <c r="E12" s="263"/>
      <c r="F12" s="17"/>
      <c r="G12" s="18"/>
      <c r="H12" s="19"/>
      <c r="I12" s="19"/>
      <c r="J12" s="271">
        <v>925251</v>
      </c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44" ht="16.5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272"/>
      <c r="K13" s="52">
        <v>18713</v>
      </c>
      <c r="L13" s="88" t="s">
        <v>161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>
        <v>18713</v>
      </c>
      <c r="Y13" s="32">
        <f>SUM(V13:X13)</f>
        <v>18713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18713</v>
      </c>
      <c r="AI13" s="33">
        <f>IF(ISERROR(AH13/J12),0,AH13/J12)</f>
        <v>2.0224782248276413E-2</v>
      </c>
      <c r="AJ13" s="34">
        <f>IF(ISERROR(AH13/$AH$75),"-",AH13/$AH$75)</f>
        <v>8.7074032303093306E-5</v>
      </c>
      <c r="AK13" s="12"/>
      <c r="AL13" s="12"/>
      <c r="AM13" s="12"/>
      <c r="AN13" s="12"/>
      <c r="AO13" s="12"/>
      <c r="AP13" s="12"/>
      <c r="AQ13" s="12"/>
      <c r="AR13" s="12"/>
    </row>
    <row r="14" spans="1:44" ht="16.5" customHeight="1" outlineLevel="1" x14ac:dyDescent="0.25">
      <c r="A14" s="25">
        <v>2</v>
      </c>
      <c r="B14" s="26"/>
      <c r="C14" s="27"/>
      <c r="D14" s="28"/>
      <c r="E14" s="29"/>
      <c r="F14" s="29"/>
      <c r="G14" s="29"/>
      <c r="H14" s="28"/>
      <c r="I14" s="28"/>
      <c r="J14" s="273"/>
      <c r="K14" s="52">
        <v>34204</v>
      </c>
      <c r="L14" s="88" t="s">
        <v>162</v>
      </c>
      <c r="M14" s="31"/>
      <c r="N14" s="31"/>
      <c r="O14" s="31"/>
      <c r="P14" s="29"/>
      <c r="Q14" s="29"/>
      <c r="R14" s="31"/>
      <c r="S14" s="31"/>
      <c r="T14" s="31"/>
      <c r="U14" s="32">
        <f>SUM(R14:T14)</f>
        <v>0</v>
      </c>
      <c r="V14" s="31"/>
      <c r="W14" s="31"/>
      <c r="X14" s="31">
        <v>34204</v>
      </c>
      <c r="Y14" s="32">
        <f>SUM(V14:X14)</f>
        <v>34204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34204</v>
      </c>
      <c r="AI14" s="33">
        <f>IF(ISERROR(AH14/J13),0,AH14/J13)</f>
        <v>0</v>
      </c>
      <c r="AJ14" s="34">
        <f>IF(ISERROR(AH14/$AH$75),"-",AH14/$AH$75)</f>
        <v>1.5915567791882667E-4</v>
      </c>
      <c r="AK14" s="12"/>
      <c r="AL14" s="12"/>
      <c r="AM14" s="12"/>
      <c r="AN14" s="12"/>
      <c r="AO14" s="12"/>
      <c r="AP14" s="12"/>
      <c r="AQ14" s="12"/>
      <c r="AR14" s="12"/>
    </row>
    <row r="15" spans="1:44" s="74" customFormat="1" ht="12.75" customHeight="1" x14ac:dyDescent="0.25">
      <c r="A15" s="199" t="s">
        <v>45</v>
      </c>
      <c r="B15" s="275"/>
      <c r="C15" s="200"/>
      <c r="D15" s="200"/>
      <c r="E15" s="200"/>
      <c r="F15" s="200"/>
      <c r="G15" s="200"/>
      <c r="H15" s="200"/>
      <c r="I15" s="201"/>
      <c r="J15" s="162">
        <f>J12</f>
        <v>925251</v>
      </c>
      <c r="K15" s="162">
        <f>SUM(K13:K14)</f>
        <v>52917</v>
      </c>
      <c r="L15" s="194"/>
      <c r="M15" s="162">
        <f>SUM(M13:M13)</f>
        <v>0</v>
      </c>
      <c r="N15" s="162">
        <f>SUM(N13:N13)</f>
        <v>0</v>
      </c>
      <c r="O15" s="162">
        <f>SUM(O13:O13)</f>
        <v>0</v>
      </c>
      <c r="P15" s="164"/>
      <c r="Q15" s="165"/>
      <c r="R15" s="162">
        <f t="shared" ref="R15" si="1">SUM(R13:R13)</f>
        <v>0</v>
      </c>
      <c r="S15" s="162">
        <f>SUM(S13:S14)</f>
        <v>0</v>
      </c>
      <c r="T15" s="162">
        <f>SUM(T13:T14)</f>
        <v>0</v>
      </c>
      <c r="U15" s="162">
        <f t="shared" ref="U15" si="2">SUM(U14:U14)</f>
        <v>0</v>
      </c>
      <c r="V15" s="162">
        <f t="shared" ref="V15:X15" si="3">SUM(V13:Y14)</f>
        <v>105834</v>
      </c>
      <c r="W15" s="162">
        <f t="shared" si="3"/>
        <v>105834</v>
      </c>
      <c r="X15" s="162">
        <f t="shared" si="3"/>
        <v>105834</v>
      </c>
      <c r="Y15" s="162">
        <f>SUM(Y13:AB14)</f>
        <v>52917</v>
      </c>
      <c r="Z15" s="162">
        <f t="shared" ref="Z15:AG15" si="4">SUM(Z13:AC14)</f>
        <v>0</v>
      </c>
      <c r="AA15" s="162">
        <f t="shared" si="4"/>
        <v>0</v>
      </c>
      <c r="AB15" s="162">
        <f t="shared" si="4"/>
        <v>0</v>
      </c>
      <c r="AC15" s="162">
        <f t="shared" si="4"/>
        <v>0</v>
      </c>
      <c r="AD15" s="162">
        <f t="shared" si="4"/>
        <v>0</v>
      </c>
      <c r="AE15" s="162">
        <f t="shared" si="4"/>
        <v>52917</v>
      </c>
      <c r="AF15" s="162">
        <f t="shared" si="4"/>
        <v>52917.020224782245</v>
      </c>
      <c r="AG15" s="162">
        <f t="shared" si="4"/>
        <v>52917.020471011958</v>
      </c>
      <c r="AH15" s="162">
        <f>SUM(AH13:AH14)</f>
        <v>52917</v>
      </c>
      <c r="AI15" s="166">
        <f>IF(ISERROR(AH15/J15),0,AH15/J15)</f>
        <v>5.7192048427940095E-2</v>
      </c>
      <c r="AJ15" s="166">
        <f>IF(ISERROR(AH15/$AH$75),0,AH15/$AH$75)</f>
        <v>2.4622971022192E-4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customHeight="1" x14ac:dyDescent="0.25">
      <c r="A16" s="261" t="s">
        <v>46</v>
      </c>
      <c r="B16" s="262"/>
      <c r="C16" s="262"/>
      <c r="D16" s="262"/>
      <c r="E16" s="263"/>
      <c r="F16" s="17"/>
      <c r="G16" s="18"/>
      <c r="H16" s="19"/>
      <c r="I16" s="19"/>
      <c r="J16" s="224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4"/>
      <c r="AJ16" s="24"/>
    </row>
    <row r="17" spans="1:44" ht="15.75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225"/>
      <c r="K17" s="52"/>
      <c r="L17" s="88" t="s">
        <v>161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IF(ISERROR(AH17/J16),0,AH17/J16)</f>
        <v>0</v>
      </c>
      <c r="AJ17" s="34">
        <f>IF(ISERROR(AH17/$AH$75),"-",AH17/$AH$75)</f>
        <v>0</v>
      </c>
      <c r="AK17" s="12"/>
      <c r="AL17" s="12"/>
      <c r="AM17" s="12"/>
      <c r="AN17" s="12"/>
      <c r="AO17" s="12"/>
      <c r="AP17" s="12"/>
      <c r="AQ17" s="12"/>
      <c r="AR17" s="12"/>
    </row>
    <row r="18" spans="1:44" s="74" customFormat="1" ht="12.75" customHeight="1" x14ac:dyDescent="0.25">
      <c r="A18" s="199" t="s">
        <v>47</v>
      </c>
      <c r="B18" s="275"/>
      <c r="C18" s="200"/>
      <c r="D18" s="200"/>
      <c r="E18" s="200"/>
      <c r="F18" s="200"/>
      <c r="G18" s="200"/>
      <c r="H18" s="200"/>
      <c r="I18" s="201"/>
      <c r="J18" s="162">
        <f>J16</f>
        <v>0</v>
      </c>
      <c r="K18" s="162">
        <f>SUM(K17:K17)</f>
        <v>0</v>
      </c>
      <c r="L18" s="194"/>
      <c r="M18" s="162">
        <f>SUM(M17:M17)</f>
        <v>0</v>
      </c>
      <c r="N18" s="162">
        <f>SUM(N17:N17)</f>
        <v>0</v>
      </c>
      <c r="O18" s="162">
        <f>SUM(O17:O17)</f>
        <v>0</v>
      </c>
      <c r="P18" s="164"/>
      <c r="Q18" s="165"/>
      <c r="R18" s="162">
        <f t="shared" ref="R18:AH18" si="5">SUM(R17:R17)</f>
        <v>0</v>
      </c>
      <c r="S18" s="162">
        <f t="shared" si="5"/>
        <v>0</v>
      </c>
      <c r="T18" s="162">
        <f t="shared" si="5"/>
        <v>0</v>
      </c>
      <c r="U18" s="162">
        <f t="shared" si="5"/>
        <v>0</v>
      </c>
      <c r="V18" s="162">
        <f t="shared" si="5"/>
        <v>0</v>
      </c>
      <c r="W18" s="162">
        <f t="shared" si="5"/>
        <v>0</v>
      </c>
      <c r="X18" s="162">
        <f t="shared" si="5"/>
        <v>0</v>
      </c>
      <c r="Y18" s="162">
        <f t="shared" si="5"/>
        <v>0</v>
      </c>
      <c r="Z18" s="162">
        <f t="shared" si="5"/>
        <v>0</v>
      </c>
      <c r="AA18" s="162">
        <f t="shared" si="5"/>
        <v>0</v>
      </c>
      <c r="AB18" s="162">
        <f t="shared" si="5"/>
        <v>0</v>
      </c>
      <c r="AC18" s="162">
        <f t="shared" si="5"/>
        <v>0</v>
      </c>
      <c r="AD18" s="162">
        <f t="shared" si="5"/>
        <v>0</v>
      </c>
      <c r="AE18" s="162">
        <f t="shared" si="5"/>
        <v>0</v>
      </c>
      <c r="AF18" s="162">
        <f t="shared" si="5"/>
        <v>0</v>
      </c>
      <c r="AG18" s="162">
        <f t="shared" si="5"/>
        <v>0</v>
      </c>
      <c r="AH18" s="162">
        <f t="shared" si="5"/>
        <v>0</v>
      </c>
      <c r="AI18" s="166">
        <f>IF(ISERROR(AH18/J18),0,AH18/J18)</f>
        <v>0</v>
      </c>
      <c r="AJ18" s="166">
        <f>IF(ISERROR(AH18/$AH$75),0,AH18/$AH$75)</f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ht="12.75" customHeight="1" x14ac:dyDescent="0.25">
      <c r="A19" s="261" t="s">
        <v>48</v>
      </c>
      <c r="B19" s="262"/>
      <c r="C19" s="262"/>
      <c r="D19" s="262"/>
      <c r="E19" s="263"/>
      <c r="F19" s="17"/>
      <c r="G19" s="18"/>
      <c r="H19" s="19"/>
      <c r="I19" s="19"/>
      <c r="J19" s="224"/>
      <c r="K19" s="20"/>
      <c r="L19" s="21"/>
      <c r="M19" s="22"/>
      <c r="N19" s="22"/>
      <c r="O19" s="22"/>
      <c r="P19" s="18"/>
      <c r="Q19" s="23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4"/>
      <c r="AJ19" s="24"/>
    </row>
    <row r="20" spans="1:44" ht="15" customHeight="1" outlineLevel="1" x14ac:dyDescent="0.25">
      <c r="A20" s="25">
        <v>1</v>
      </c>
      <c r="B20" s="26"/>
      <c r="C20" s="27"/>
      <c r="D20" s="28"/>
      <c r="E20" s="29"/>
      <c r="F20" s="29"/>
      <c r="G20" s="29"/>
      <c r="H20" s="28"/>
      <c r="I20" s="28"/>
      <c r="J20" s="270"/>
      <c r="K20" s="52"/>
      <c r="L20" s="88" t="s">
        <v>161</v>
      </c>
      <c r="M20" s="31"/>
      <c r="N20" s="31"/>
      <c r="O20" s="31"/>
      <c r="P20" s="29"/>
      <c r="Q20" s="29"/>
      <c r="R20" s="31"/>
      <c r="S20" s="31"/>
      <c r="T20" s="31"/>
      <c r="U20" s="32">
        <f>SUM(R20:T20)</f>
        <v>0</v>
      </c>
      <c r="V20" s="31"/>
      <c r="W20" s="31"/>
      <c r="X20" s="31"/>
      <c r="Y20" s="32">
        <f>SUM(V20:X20)</f>
        <v>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>SUM(U20,Y20,AC20,AG20)</f>
        <v>0</v>
      </c>
      <c r="AI20" s="33">
        <f>IF(ISERROR(AH20/J18),0,AH20/J18)</f>
        <v>0</v>
      </c>
      <c r="AJ20" s="34">
        <f>IF(ISERROR(AH20/$AH$75),"-",AH20/$AH$75)</f>
        <v>0</v>
      </c>
      <c r="AK20" s="12"/>
      <c r="AL20" s="12"/>
      <c r="AM20" s="12"/>
      <c r="AN20" s="12"/>
      <c r="AO20" s="12"/>
      <c r="AP20" s="12"/>
      <c r="AQ20" s="12"/>
      <c r="AR20" s="12"/>
    </row>
    <row r="21" spans="1:44" ht="15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225"/>
      <c r="K21" s="52"/>
      <c r="L21" s="88" t="s">
        <v>162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IF(ISERROR(AH21/J19),0,AH21/J19)</f>
        <v>0</v>
      </c>
      <c r="AJ21" s="34">
        <f>IF(ISERROR(AH21/$AH$75),"-",AH21/$AH$75)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s="74" customFormat="1" ht="12.75" customHeight="1" x14ac:dyDescent="0.25">
      <c r="A22" s="199" t="s">
        <v>49</v>
      </c>
      <c r="B22" s="275"/>
      <c r="C22" s="200"/>
      <c r="D22" s="200"/>
      <c r="E22" s="200"/>
      <c r="F22" s="200"/>
      <c r="G22" s="200"/>
      <c r="H22" s="200"/>
      <c r="I22" s="201"/>
      <c r="J22" s="162">
        <f>J19</f>
        <v>0</v>
      </c>
      <c r="K22" s="162">
        <f>SUM(K20:K21)</f>
        <v>0</v>
      </c>
      <c r="L22" s="194"/>
      <c r="M22" s="162">
        <f>SUM(M21:M21)</f>
        <v>0</v>
      </c>
      <c r="N22" s="162">
        <f>SUM(N21:N21)</f>
        <v>0</v>
      </c>
      <c r="O22" s="162">
        <f>SUM(O21:O21)</f>
        <v>0</v>
      </c>
      <c r="P22" s="164"/>
      <c r="Q22" s="165"/>
      <c r="R22" s="162">
        <f t="shared" ref="R22:AH22" si="6">SUM(R20:R21)</f>
        <v>0</v>
      </c>
      <c r="S22" s="162">
        <f t="shared" si="6"/>
        <v>0</v>
      </c>
      <c r="T22" s="162">
        <f t="shared" si="6"/>
        <v>0</v>
      </c>
      <c r="U22" s="162">
        <f t="shared" si="6"/>
        <v>0</v>
      </c>
      <c r="V22" s="162">
        <f t="shared" si="6"/>
        <v>0</v>
      </c>
      <c r="W22" s="162">
        <f t="shared" si="6"/>
        <v>0</v>
      </c>
      <c r="X22" s="162">
        <f t="shared" si="6"/>
        <v>0</v>
      </c>
      <c r="Y22" s="162">
        <f t="shared" si="6"/>
        <v>0</v>
      </c>
      <c r="Z22" s="162">
        <f t="shared" si="6"/>
        <v>0</v>
      </c>
      <c r="AA22" s="162">
        <f t="shared" si="6"/>
        <v>0</v>
      </c>
      <c r="AB22" s="162">
        <f t="shared" si="6"/>
        <v>0</v>
      </c>
      <c r="AC22" s="162">
        <f t="shared" si="6"/>
        <v>0</v>
      </c>
      <c r="AD22" s="162">
        <f t="shared" si="6"/>
        <v>0</v>
      </c>
      <c r="AE22" s="162">
        <f t="shared" si="6"/>
        <v>0</v>
      </c>
      <c r="AF22" s="162">
        <f t="shared" si="6"/>
        <v>0</v>
      </c>
      <c r="AG22" s="162">
        <f t="shared" si="6"/>
        <v>0</v>
      </c>
      <c r="AH22" s="162">
        <f t="shared" si="6"/>
        <v>0</v>
      </c>
      <c r="AI22" s="166">
        <f>IF(ISERROR(AH22/J22),0,AH22/J22)</f>
        <v>0</v>
      </c>
      <c r="AJ22" s="166">
        <f>IF(ISERROR(AH22/$AH$75),0,AH22/$AH$75)</f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customHeight="1" x14ac:dyDescent="0.25">
      <c r="A23" s="261" t="s">
        <v>50</v>
      </c>
      <c r="B23" s="262"/>
      <c r="C23" s="262"/>
      <c r="D23" s="262"/>
      <c r="E23" s="263"/>
      <c r="F23" s="17"/>
      <c r="G23" s="18"/>
      <c r="H23" s="19"/>
      <c r="I23" s="19"/>
      <c r="J23" s="266">
        <v>86100000</v>
      </c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ht="14.25" customHeight="1" outlineLevel="1" x14ac:dyDescent="0.25">
      <c r="A24" s="25">
        <v>1</v>
      </c>
      <c r="B24" s="26"/>
      <c r="C24" s="27" t="s">
        <v>193</v>
      </c>
      <c r="D24" s="28">
        <v>43641</v>
      </c>
      <c r="E24" s="29" t="s">
        <v>192</v>
      </c>
      <c r="F24" s="29"/>
      <c r="G24" s="29"/>
      <c r="H24" s="28"/>
      <c r="I24" s="28"/>
      <c r="J24" s="267"/>
      <c r="K24" s="52">
        <v>78000000</v>
      </c>
      <c r="L24" s="88" t="s">
        <v>161</v>
      </c>
      <c r="M24" s="31"/>
      <c r="N24" s="31"/>
      <c r="O24" s="31"/>
      <c r="P24" s="29"/>
      <c r="Q24" s="29"/>
      <c r="R24" s="31"/>
      <c r="S24" s="31"/>
      <c r="T24" s="31"/>
      <c r="U24" s="32">
        <f>SUM(R24:T24)</f>
        <v>0</v>
      </c>
      <c r="V24" s="31"/>
      <c r="W24" s="31"/>
      <c r="X24" s="31">
        <v>78000000</v>
      </c>
      <c r="Y24" s="32">
        <f>SUM(V24:X24)</f>
        <v>78000000</v>
      </c>
      <c r="Z24" s="31"/>
      <c r="AA24" s="31"/>
      <c r="AB24" s="31"/>
      <c r="AC24" s="32">
        <f>SUM(Z24:AB24)</f>
        <v>0</v>
      </c>
      <c r="AD24" s="31"/>
      <c r="AE24" s="31">
        <v>0</v>
      </c>
      <c r="AF24" s="31">
        <v>0</v>
      </c>
      <c r="AG24" s="32">
        <f>SUM(AD24:AF24)</f>
        <v>0</v>
      </c>
      <c r="AH24" s="32">
        <f>SUM(U24,Y24,AC24,AG24)</f>
        <v>78000000</v>
      </c>
      <c r="AI24" s="33">
        <f>IF(ISERROR(AH24/J23),0,AH24/J23)</f>
        <v>0.90592334494773519</v>
      </c>
      <c r="AJ24" s="34">
        <f>IF(ISERROR(AH24/$AH$75),"-",AH24/$AH$75)</f>
        <v>0.36294418423776403</v>
      </c>
      <c r="AK24" s="12"/>
      <c r="AL24" s="12"/>
      <c r="AM24" s="12"/>
      <c r="AN24" s="12"/>
      <c r="AO24" s="12"/>
      <c r="AP24" s="12"/>
      <c r="AQ24" s="12"/>
      <c r="AR24" s="12"/>
    </row>
    <row r="25" spans="1:44" ht="14.25" customHeight="1" outlineLevel="1" x14ac:dyDescent="0.25">
      <c r="A25" s="25">
        <v>2</v>
      </c>
      <c r="B25" s="26"/>
      <c r="C25" s="27"/>
      <c r="D25" s="28"/>
      <c r="E25" s="29"/>
      <c r="F25" s="29"/>
      <c r="G25" s="29"/>
      <c r="H25" s="28"/>
      <c r="I25" s="28"/>
      <c r="J25" s="267"/>
      <c r="K25" s="52"/>
      <c r="L25" s="88" t="s">
        <v>162</v>
      </c>
      <c r="M25" s="31"/>
      <c r="N25" s="31"/>
      <c r="O25" s="31"/>
      <c r="P25" s="29"/>
      <c r="Q25" s="29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IF(ISERROR(AH25/J23),0,AH25/J23)</f>
        <v>0</v>
      </c>
      <c r="AJ25" s="34">
        <f>IF(ISERROR(AH25/$AH$75),"-",AH25/$AH$75)</f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4.25" customHeight="1" outlineLevel="1" x14ac:dyDescent="0.25">
      <c r="A26" s="25">
        <v>2</v>
      </c>
      <c r="B26" s="26"/>
      <c r="C26" s="27"/>
      <c r="D26" s="28"/>
      <c r="E26" s="29"/>
      <c r="F26" s="29"/>
      <c r="G26" s="29"/>
      <c r="H26" s="28"/>
      <c r="I26" s="28"/>
      <c r="J26" s="274"/>
      <c r="K26" s="52">
        <f>86100000-K24</f>
        <v>8100000</v>
      </c>
      <c r="L26" s="88" t="s">
        <v>179</v>
      </c>
      <c r="M26" s="31"/>
      <c r="N26" s="31"/>
      <c r="O26" s="31"/>
      <c r="P26" s="29"/>
      <c r="Q26" s="29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IF(ISERROR(AH26/J24),0,AH26/J24)</f>
        <v>0</v>
      </c>
      <c r="AJ26" s="34">
        <f>IF(ISERROR(AH26/$AH$75),"-",AH26/$AH$75)</f>
        <v>0</v>
      </c>
      <c r="AK26" s="12"/>
      <c r="AL26" s="12"/>
      <c r="AM26" s="12"/>
      <c r="AN26" s="12"/>
      <c r="AO26" s="12"/>
      <c r="AP26" s="12"/>
      <c r="AQ26" s="12"/>
      <c r="AR26" s="12"/>
    </row>
    <row r="27" spans="1:44" s="74" customFormat="1" ht="12.75" customHeight="1" x14ac:dyDescent="0.25">
      <c r="A27" s="199" t="s">
        <v>51</v>
      </c>
      <c r="B27" s="275"/>
      <c r="C27" s="200"/>
      <c r="D27" s="200"/>
      <c r="E27" s="200"/>
      <c r="F27" s="200"/>
      <c r="G27" s="200"/>
      <c r="H27" s="200"/>
      <c r="I27" s="201"/>
      <c r="J27" s="162">
        <f>J23</f>
        <v>86100000</v>
      </c>
      <c r="K27" s="162">
        <f>SUM(K24:K26)</f>
        <v>86100000</v>
      </c>
      <c r="L27" s="163"/>
      <c r="M27" s="162">
        <f>SUM(M24:M24)</f>
        <v>0</v>
      </c>
      <c r="N27" s="162">
        <f>SUM(N24:N24)</f>
        <v>0</v>
      </c>
      <c r="O27" s="162">
        <f>SUM(O24:O24)</f>
        <v>0</v>
      </c>
      <c r="P27" s="164"/>
      <c r="Q27" s="165"/>
      <c r="R27" s="162">
        <f t="shared" ref="R27:AG27" si="7">SUM(R24:R24)</f>
        <v>0</v>
      </c>
      <c r="S27" s="162">
        <f t="shared" si="7"/>
        <v>0</v>
      </c>
      <c r="T27" s="162">
        <f>SUM(T24:T26)</f>
        <v>0</v>
      </c>
      <c r="U27" s="162">
        <f>SUM(U24:U26)</f>
        <v>0</v>
      </c>
      <c r="V27" s="162">
        <f t="shared" si="7"/>
        <v>0</v>
      </c>
      <c r="W27" s="162">
        <f t="shared" si="7"/>
        <v>0</v>
      </c>
      <c r="X27" s="162">
        <f t="shared" si="7"/>
        <v>78000000</v>
      </c>
      <c r="Y27" s="162">
        <f t="shared" si="7"/>
        <v>78000000</v>
      </c>
      <c r="Z27" s="162">
        <f t="shared" si="7"/>
        <v>0</v>
      </c>
      <c r="AA27" s="162">
        <f t="shared" si="7"/>
        <v>0</v>
      </c>
      <c r="AB27" s="162">
        <f t="shared" si="7"/>
        <v>0</v>
      </c>
      <c r="AC27" s="162">
        <f t="shared" si="7"/>
        <v>0</v>
      </c>
      <c r="AD27" s="162">
        <f t="shared" si="7"/>
        <v>0</v>
      </c>
      <c r="AE27" s="162">
        <f t="shared" si="7"/>
        <v>0</v>
      </c>
      <c r="AF27" s="162">
        <f t="shared" si="7"/>
        <v>0</v>
      </c>
      <c r="AG27" s="162">
        <f t="shared" si="7"/>
        <v>0</v>
      </c>
      <c r="AH27" s="162">
        <f>SUM(AH24:AH26)</f>
        <v>78000000</v>
      </c>
      <c r="AI27" s="166">
        <f>IF(ISERROR(AH27/J27),0,AH27/J27)</f>
        <v>0.90592334494773519</v>
      </c>
      <c r="AJ27" s="166">
        <f>IF(ISERROR(AH27/$AH$75),0,AH27/$AH$75)</f>
        <v>0.36294418423776403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customHeight="1" x14ac:dyDescent="0.25">
      <c r="A28" s="261" t="s">
        <v>52</v>
      </c>
      <c r="B28" s="262"/>
      <c r="C28" s="262"/>
      <c r="D28" s="262"/>
      <c r="E28" s="263"/>
      <c r="F28" s="17"/>
      <c r="G28" s="18"/>
      <c r="H28" s="19"/>
      <c r="I28" s="19"/>
      <c r="J28" s="224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4"/>
      <c r="AJ28" s="24"/>
    </row>
    <row r="29" spans="1:44" ht="12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225"/>
      <c r="K29" s="52"/>
      <c r="L29" s="88" t="s">
        <v>161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IF(ISERROR(AH29/J28),0,AH29/J28)</f>
        <v>0</v>
      </c>
      <c r="AJ29" s="34">
        <f>IF(ISERROR(AH29/$AH$75),"-",AH29/$AH$75)</f>
        <v>0</v>
      </c>
      <c r="AK29" s="12"/>
      <c r="AL29" s="12"/>
      <c r="AM29" s="12"/>
      <c r="AN29" s="12"/>
      <c r="AO29" s="12"/>
      <c r="AP29" s="12"/>
      <c r="AQ29" s="12"/>
      <c r="AR29" s="12"/>
    </row>
    <row r="30" spans="1:44" s="74" customFormat="1" ht="12.75" customHeight="1" x14ac:dyDescent="0.25">
      <c r="A30" s="199" t="s">
        <v>53</v>
      </c>
      <c r="B30" s="275"/>
      <c r="C30" s="200"/>
      <c r="D30" s="200"/>
      <c r="E30" s="200"/>
      <c r="F30" s="200"/>
      <c r="G30" s="200"/>
      <c r="H30" s="200"/>
      <c r="I30" s="201"/>
      <c r="J30" s="162">
        <f>J28</f>
        <v>0</v>
      </c>
      <c r="K30" s="162">
        <f>SUM(K29:K29)</f>
        <v>0</v>
      </c>
      <c r="L30" s="194"/>
      <c r="M30" s="162">
        <f>SUM(M29:M29)</f>
        <v>0</v>
      </c>
      <c r="N30" s="162">
        <f>SUM(N29:N29)</f>
        <v>0</v>
      </c>
      <c r="O30" s="162">
        <f>SUM(O29:O29)</f>
        <v>0</v>
      </c>
      <c r="P30" s="164"/>
      <c r="Q30" s="165"/>
      <c r="R30" s="162">
        <f t="shared" ref="R30:AH30" si="8">SUM(R29:R29)</f>
        <v>0</v>
      </c>
      <c r="S30" s="162">
        <f t="shared" si="8"/>
        <v>0</v>
      </c>
      <c r="T30" s="162">
        <f t="shared" si="8"/>
        <v>0</v>
      </c>
      <c r="U30" s="162">
        <f t="shared" si="8"/>
        <v>0</v>
      </c>
      <c r="V30" s="162">
        <f t="shared" si="8"/>
        <v>0</v>
      </c>
      <c r="W30" s="162">
        <f t="shared" si="8"/>
        <v>0</v>
      </c>
      <c r="X30" s="162">
        <f t="shared" si="8"/>
        <v>0</v>
      </c>
      <c r="Y30" s="162">
        <f t="shared" si="8"/>
        <v>0</v>
      </c>
      <c r="Z30" s="162">
        <f t="shared" si="8"/>
        <v>0</v>
      </c>
      <c r="AA30" s="162">
        <f t="shared" si="8"/>
        <v>0</v>
      </c>
      <c r="AB30" s="162">
        <f t="shared" si="8"/>
        <v>0</v>
      </c>
      <c r="AC30" s="162">
        <f t="shared" si="8"/>
        <v>0</v>
      </c>
      <c r="AD30" s="162">
        <f t="shared" si="8"/>
        <v>0</v>
      </c>
      <c r="AE30" s="162">
        <f t="shared" si="8"/>
        <v>0</v>
      </c>
      <c r="AF30" s="162">
        <f t="shared" si="8"/>
        <v>0</v>
      </c>
      <c r="AG30" s="162">
        <f t="shared" si="8"/>
        <v>0</v>
      </c>
      <c r="AH30" s="162">
        <f t="shared" si="8"/>
        <v>0</v>
      </c>
      <c r="AI30" s="166">
        <f>IF(ISERROR(AH30/J30),0,AH30/J30)</f>
        <v>0</v>
      </c>
      <c r="AJ30" s="166">
        <f>IF(ISERROR(AH30/$AH$75),0,AH30/$AH$75)</f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ht="12.75" customHeight="1" x14ac:dyDescent="0.25">
      <c r="A31" s="261" t="s">
        <v>54</v>
      </c>
      <c r="B31" s="262"/>
      <c r="C31" s="262"/>
      <c r="D31" s="262"/>
      <c r="E31" s="263"/>
      <c r="F31" s="17"/>
      <c r="G31" s="18"/>
      <c r="H31" s="19"/>
      <c r="I31" s="19"/>
      <c r="J31" s="224"/>
      <c r="K31" s="20"/>
      <c r="L31" s="21"/>
      <c r="M31" s="22"/>
      <c r="N31" s="22"/>
      <c r="O31" s="22"/>
      <c r="P31" s="18"/>
      <c r="Q31" s="23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4"/>
      <c r="AJ31" s="24"/>
    </row>
    <row r="32" spans="1:44" ht="15" customHeight="1" outlineLevel="1" x14ac:dyDescent="0.25">
      <c r="A32" s="25">
        <v>1</v>
      </c>
      <c r="B32" s="26"/>
      <c r="C32" s="27"/>
      <c r="D32" s="28"/>
      <c r="E32" s="29"/>
      <c r="F32" s="29"/>
      <c r="G32" s="29"/>
      <c r="H32" s="28"/>
      <c r="I32" s="28"/>
      <c r="J32" s="270"/>
      <c r="K32" s="52"/>
      <c r="L32" s="88" t="s">
        <v>161</v>
      </c>
      <c r="M32" s="31"/>
      <c r="N32" s="31"/>
      <c r="O32" s="31"/>
      <c r="P32" s="29"/>
      <c r="Q32" s="29"/>
      <c r="R32" s="31"/>
      <c r="S32" s="31"/>
      <c r="T32" s="31"/>
      <c r="U32" s="32">
        <f>SUM(R32:T32)</f>
        <v>0</v>
      </c>
      <c r="V32" s="31"/>
      <c r="W32" s="31"/>
      <c r="X32" s="31"/>
      <c r="Y32" s="32">
        <f>SUM(V32:X32)</f>
        <v>0</v>
      </c>
      <c r="Z32" s="31"/>
      <c r="AA32" s="31"/>
      <c r="AB32" s="31"/>
      <c r="AC32" s="32">
        <f>SUM(Z32:AB32)</f>
        <v>0</v>
      </c>
      <c r="AD32" s="31"/>
      <c r="AE32" s="31"/>
      <c r="AF32" s="31"/>
      <c r="AG32" s="32">
        <f>SUM(AD32:AF32)</f>
        <v>0</v>
      </c>
      <c r="AH32" s="32">
        <f>SUM(U32,Y32,AC32,AG32)</f>
        <v>0</v>
      </c>
      <c r="AI32" s="33">
        <f>IF(ISERROR(AH32/J30),0,AH32/J30)</f>
        <v>0</v>
      </c>
      <c r="AJ32" s="34">
        <f>IF(ISERROR(AH32/$AH$75),"-",AH32/$AH$75)</f>
        <v>0</v>
      </c>
      <c r="AK32" s="12"/>
      <c r="AL32" s="12"/>
      <c r="AM32" s="12"/>
      <c r="AN32" s="12"/>
      <c r="AO32" s="12"/>
      <c r="AP32" s="12"/>
      <c r="AQ32" s="12"/>
      <c r="AR32" s="12"/>
    </row>
    <row r="33" spans="1:44" ht="15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225"/>
      <c r="K33" s="52"/>
      <c r="L33" s="88" t="s">
        <v>162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IF(ISERROR(AH33/J31),0,AH33/J31)</f>
        <v>0</v>
      </c>
      <c r="AJ33" s="34">
        <f>IF(ISERROR(AH33/$AH$75),"-",AH33/$AH$75)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s="74" customFormat="1" ht="12.75" customHeight="1" x14ac:dyDescent="0.25">
      <c r="A34" s="199" t="s">
        <v>55</v>
      </c>
      <c r="B34" s="275"/>
      <c r="C34" s="200"/>
      <c r="D34" s="200"/>
      <c r="E34" s="200"/>
      <c r="F34" s="200"/>
      <c r="G34" s="200"/>
      <c r="H34" s="200"/>
      <c r="I34" s="201"/>
      <c r="J34" s="162">
        <f>J31</f>
        <v>0</v>
      </c>
      <c r="K34" s="162">
        <f>SUM(K32:K33)</f>
        <v>0</v>
      </c>
      <c r="L34" s="194"/>
      <c r="M34" s="162">
        <f>SUM(M33:M33)</f>
        <v>0</v>
      </c>
      <c r="N34" s="162">
        <f>SUM(N33:N33)</f>
        <v>0</v>
      </c>
      <c r="O34" s="162">
        <f>SUM(O33:O33)</f>
        <v>0</v>
      </c>
      <c r="P34" s="164"/>
      <c r="Q34" s="165"/>
      <c r="R34" s="162">
        <f t="shared" ref="R34:AG34" si="9">SUM(R33:R33)</f>
        <v>0</v>
      </c>
      <c r="S34" s="162">
        <f t="shared" si="9"/>
        <v>0</v>
      </c>
      <c r="T34" s="162">
        <f>SUM(T32:T33)</f>
        <v>0</v>
      </c>
      <c r="U34" s="162">
        <f>SUM(U32:U33)</f>
        <v>0</v>
      </c>
      <c r="V34" s="162">
        <f t="shared" si="9"/>
        <v>0</v>
      </c>
      <c r="W34" s="162">
        <f t="shared" si="9"/>
        <v>0</v>
      </c>
      <c r="X34" s="162">
        <f t="shared" si="9"/>
        <v>0</v>
      </c>
      <c r="Y34" s="162">
        <f t="shared" si="9"/>
        <v>0</v>
      </c>
      <c r="Z34" s="162">
        <f t="shared" si="9"/>
        <v>0</v>
      </c>
      <c r="AA34" s="162">
        <f t="shared" si="9"/>
        <v>0</v>
      </c>
      <c r="AB34" s="162">
        <f t="shared" si="9"/>
        <v>0</v>
      </c>
      <c r="AC34" s="162">
        <f t="shared" si="9"/>
        <v>0</v>
      </c>
      <c r="AD34" s="162">
        <f t="shared" si="9"/>
        <v>0</v>
      </c>
      <c r="AE34" s="162">
        <f t="shared" si="9"/>
        <v>0</v>
      </c>
      <c r="AF34" s="162">
        <f t="shared" si="9"/>
        <v>0</v>
      </c>
      <c r="AG34" s="162">
        <f t="shared" si="9"/>
        <v>0</v>
      </c>
      <c r="AH34" s="162">
        <f>SUM(AH31:AH33)</f>
        <v>0</v>
      </c>
      <c r="AI34" s="166">
        <f>IF(ISERROR(AH34/J34),0,AH34/J34)</f>
        <v>0</v>
      </c>
      <c r="AJ34" s="166">
        <f>IF(ISERROR(AH34/$AH$75),0,AH34/$AH$75)</f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customHeight="1" x14ac:dyDescent="0.25">
      <c r="A35" s="261" t="s">
        <v>56</v>
      </c>
      <c r="B35" s="262"/>
      <c r="C35" s="262"/>
      <c r="D35" s="262"/>
      <c r="E35" s="263"/>
      <c r="F35" s="17"/>
      <c r="G35" s="18"/>
      <c r="H35" s="19"/>
      <c r="I35" s="19"/>
      <c r="J35" s="224">
        <v>86100000</v>
      </c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4"/>
      <c r="AJ35" s="24"/>
    </row>
    <row r="36" spans="1:44" ht="12.75" customHeight="1" outlineLevel="1" x14ac:dyDescent="0.25">
      <c r="A36" s="25">
        <v>1</v>
      </c>
      <c r="B36" s="26"/>
      <c r="C36" s="27" t="s">
        <v>187</v>
      </c>
      <c r="D36" s="28">
        <v>43599</v>
      </c>
      <c r="E36" s="29" t="s">
        <v>186</v>
      </c>
      <c r="F36" s="29"/>
      <c r="G36" s="29"/>
      <c r="H36" s="28"/>
      <c r="I36" s="28"/>
      <c r="J36" s="270"/>
      <c r="K36" s="52">
        <v>78000000</v>
      </c>
      <c r="L36" s="88" t="s">
        <v>161</v>
      </c>
      <c r="M36" s="31"/>
      <c r="N36" s="31"/>
      <c r="O36" s="31"/>
      <c r="P36" s="29"/>
      <c r="Q36" s="29"/>
      <c r="R36" s="31"/>
      <c r="S36" s="31"/>
      <c r="T36" s="31"/>
      <c r="U36" s="32">
        <f>SUM(R36:T36)</f>
        <v>0</v>
      </c>
      <c r="V36" s="31"/>
      <c r="W36" s="31">
        <v>78000000</v>
      </c>
      <c r="X36" s="31"/>
      <c r="Y36" s="32">
        <f>SUM(V36:X36)</f>
        <v>78000000</v>
      </c>
      <c r="Z36" s="31"/>
      <c r="AA36" s="31"/>
      <c r="AB36" s="31"/>
      <c r="AC36" s="32">
        <f>SUM(Z36:AB36)</f>
        <v>0</v>
      </c>
      <c r="AD36" s="31"/>
      <c r="AE36" s="31"/>
      <c r="AF36" s="31"/>
      <c r="AG36" s="32">
        <f>SUM(AD36:AF36)</f>
        <v>0</v>
      </c>
      <c r="AH36" s="32">
        <f>SUM(U36,Y36,AC36,AG36)</f>
        <v>78000000</v>
      </c>
      <c r="AI36" s="33">
        <f>IF(ISERROR(AH36/J34),0,AH36/J34)</f>
        <v>0</v>
      </c>
      <c r="AJ36" s="34">
        <f>IF(ISERROR(AH36/$AH$75),"-",AH36/$AH$75)</f>
        <v>0.36294418423776403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customHeight="1" outlineLevel="1" x14ac:dyDescent="0.25">
      <c r="A37" s="25">
        <v>1</v>
      </c>
      <c r="B37" s="26"/>
      <c r="C37" s="27"/>
      <c r="D37" s="28"/>
      <c r="E37" s="29"/>
      <c r="F37" s="29"/>
      <c r="G37" s="29"/>
      <c r="H37" s="28"/>
      <c r="I37" s="28"/>
      <c r="J37" s="270"/>
      <c r="K37" s="52"/>
      <c r="L37" s="88" t="s">
        <v>162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IF(ISERROR(AH37/J35),0,AH37/J35)</f>
        <v>0</v>
      </c>
      <c r="AJ37" s="34">
        <f>IF(ISERROR(AH37/$AH$75),"-",AH37/$AH$75)</f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customHeight="1" outlineLevel="1" x14ac:dyDescent="0.25">
      <c r="A38" s="25">
        <v>1</v>
      </c>
      <c r="B38" s="26"/>
      <c r="C38" s="27"/>
      <c r="D38" s="28"/>
      <c r="E38" s="29"/>
      <c r="F38" s="29"/>
      <c r="G38" s="29"/>
      <c r="H38" s="28"/>
      <c r="I38" s="28"/>
      <c r="J38" s="225"/>
      <c r="K38" s="52">
        <f>86100000-K36</f>
        <v>8100000</v>
      </c>
      <c r="L38" s="88" t="s">
        <v>179</v>
      </c>
      <c r="M38" s="31"/>
      <c r="N38" s="31"/>
      <c r="O38" s="31"/>
      <c r="P38" s="29"/>
      <c r="Q38" s="29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IF(ISERROR(AH38/J35),0,AH38/J35)</f>
        <v>0</v>
      </c>
      <c r="AJ38" s="34">
        <f>IF(ISERROR(AH38/$AH$75),"-",AH38/$AH$75)</f>
        <v>0</v>
      </c>
      <c r="AK38" s="12"/>
      <c r="AL38" s="12"/>
      <c r="AM38" s="12"/>
      <c r="AN38" s="12"/>
      <c r="AO38" s="12"/>
      <c r="AP38" s="12"/>
      <c r="AQ38" s="12"/>
      <c r="AR38" s="12"/>
    </row>
    <row r="39" spans="1:44" s="74" customFormat="1" ht="12.75" customHeight="1" x14ac:dyDescent="0.25">
      <c r="A39" s="199" t="s">
        <v>57</v>
      </c>
      <c r="B39" s="275"/>
      <c r="C39" s="200"/>
      <c r="D39" s="200"/>
      <c r="E39" s="200"/>
      <c r="F39" s="200"/>
      <c r="G39" s="200"/>
      <c r="H39" s="200"/>
      <c r="I39" s="201"/>
      <c r="J39" s="162">
        <f>J35</f>
        <v>86100000</v>
      </c>
      <c r="K39" s="162">
        <f>SUM(K36:K38)</f>
        <v>86100000</v>
      </c>
      <c r="L39" s="163"/>
      <c r="M39" s="162">
        <f>SUM(M38:M38)</f>
        <v>0</v>
      </c>
      <c r="N39" s="162">
        <f>SUM(N38:N38)</f>
        <v>0</v>
      </c>
      <c r="O39" s="162">
        <f>SUM(O38:O38)</f>
        <v>0</v>
      </c>
      <c r="P39" s="164"/>
      <c r="Q39" s="165"/>
      <c r="R39" s="162">
        <f>SUM(R38:R38)</f>
        <v>0</v>
      </c>
      <c r="S39" s="162">
        <f>SUM(S38:S38)</f>
        <v>0</v>
      </c>
      <c r="T39" s="162">
        <f>SUM(T36:T38)</f>
        <v>0</v>
      </c>
      <c r="U39" s="162">
        <f t="shared" ref="U39:AH39" si="10">SUM(U36:U38)</f>
        <v>0</v>
      </c>
      <c r="V39" s="162">
        <f t="shared" si="10"/>
        <v>0</v>
      </c>
      <c r="W39" s="162">
        <f t="shared" si="10"/>
        <v>78000000</v>
      </c>
      <c r="X39" s="162">
        <f t="shared" si="10"/>
        <v>0</v>
      </c>
      <c r="Y39" s="162">
        <f t="shared" si="10"/>
        <v>78000000</v>
      </c>
      <c r="Z39" s="162">
        <f t="shared" si="10"/>
        <v>0</v>
      </c>
      <c r="AA39" s="162">
        <f t="shared" si="10"/>
        <v>0</v>
      </c>
      <c r="AB39" s="162">
        <f t="shared" si="10"/>
        <v>0</v>
      </c>
      <c r="AC39" s="162">
        <f t="shared" si="10"/>
        <v>0</v>
      </c>
      <c r="AD39" s="162">
        <f t="shared" si="10"/>
        <v>0</v>
      </c>
      <c r="AE39" s="162">
        <f t="shared" si="10"/>
        <v>0</v>
      </c>
      <c r="AF39" s="162">
        <f t="shared" si="10"/>
        <v>0</v>
      </c>
      <c r="AG39" s="162">
        <f t="shared" si="10"/>
        <v>0</v>
      </c>
      <c r="AH39" s="162">
        <f t="shared" si="10"/>
        <v>78000000</v>
      </c>
      <c r="AI39" s="166">
        <f>IF(ISERROR(AH39/J39),0,AH39/J39)</f>
        <v>0.90592334494773519</v>
      </c>
      <c r="AJ39" s="166">
        <f>IF(ISERROR(AH39/$AH$75),0,AH39/$AH$75)</f>
        <v>0.36294418423776403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customHeight="1" x14ac:dyDescent="0.25">
      <c r="A40" s="261" t="s">
        <v>58</v>
      </c>
      <c r="B40" s="262"/>
      <c r="C40" s="262"/>
      <c r="D40" s="262"/>
      <c r="E40" s="263"/>
      <c r="F40" s="17"/>
      <c r="G40" s="18"/>
      <c r="H40" s="19"/>
      <c r="I40" s="19"/>
      <c r="J40" s="224">
        <v>27660568</v>
      </c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4"/>
      <c r="AJ40" s="24"/>
    </row>
    <row r="41" spans="1:44" ht="15.75" customHeight="1" outlineLevel="1" x14ac:dyDescent="0.25">
      <c r="A41" s="25">
        <v>1</v>
      </c>
      <c r="B41" s="26"/>
      <c r="C41" s="27"/>
      <c r="D41" s="28"/>
      <c r="E41" s="29"/>
      <c r="F41" s="29"/>
      <c r="G41" s="29"/>
      <c r="H41" s="28"/>
      <c r="I41" s="28"/>
      <c r="J41" s="270"/>
      <c r="K41" s="52"/>
      <c r="L41" s="88" t="s">
        <v>161</v>
      </c>
      <c r="M41" s="31"/>
      <c r="N41" s="31"/>
      <c r="O41" s="31"/>
      <c r="P41" s="29"/>
      <c r="Q41" s="29"/>
      <c r="R41" s="31"/>
      <c r="S41" s="31"/>
      <c r="T41" s="31"/>
      <c r="U41" s="32">
        <f>SUM(R41:T41)</f>
        <v>0</v>
      </c>
      <c r="V41" s="31"/>
      <c r="W41" s="31"/>
      <c r="X41" s="31"/>
      <c r="Y41" s="32">
        <f>SUM(V41:X41)</f>
        <v>0</v>
      </c>
      <c r="Z41" s="31"/>
      <c r="AA41" s="31"/>
      <c r="AB41" s="31"/>
      <c r="AC41" s="32">
        <f>SUM(Z41:AB41)</f>
        <v>0</v>
      </c>
      <c r="AD41" s="31"/>
      <c r="AE41" s="31">
        <v>0</v>
      </c>
      <c r="AF41" s="31">
        <v>0</v>
      </c>
      <c r="AG41" s="32">
        <f>SUM(AD41:AF41)</f>
        <v>0</v>
      </c>
      <c r="AH41" s="32">
        <f>SUM(U41,Y41,AC41,AG41)</f>
        <v>0</v>
      </c>
      <c r="AI41" s="33">
        <f>IF(ISERROR(AH41/J39),0,AH41/J39)</f>
        <v>0</v>
      </c>
      <c r="AJ41" s="34">
        <f>IF(ISERROR(AH41/$AH$75),"-",AH41/$AH$75)</f>
        <v>0</v>
      </c>
      <c r="AK41" s="12"/>
      <c r="AL41" s="12"/>
      <c r="AM41" s="12"/>
      <c r="AN41" s="12"/>
      <c r="AO41" s="12"/>
      <c r="AP41" s="12"/>
      <c r="AQ41" s="12"/>
      <c r="AR41" s="12"/>
    </row>
    <row r="42" spans="1:44" ht="15.75" customHeight="1" outlineLevel="1" x14ac:dyDescent="0.25">
      <c r="A42" s="25">
        <v>2</v>
      </c>
      <c r="B42" s="26"/>
      <c r="C42" s="27"/>
      <c r="D42" s="28"/>
      <c r="E42" s="29"/>
      <c r="F42" s="29"/>
      <c r="G42" s="29"/>
      <c r="H42" s="28"/>
      <c r="I42" s="28"/>
      <c r="J42" s="270"/>
      <c r="K42" s="52"/>
      <c r="L42" s="88" t="s">
        <v>162</v>
      </c>
      <c r="M42" s="31"/>
      <c r="N42" s="31"/>
      <c r="O42" s="31"/>
      <c r="P42" s="29"/>
      <c r="Q42" s="29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IF(ISERROR(AH42/J39),0,AH42/J39)</f>
        <v>0</v>
      </c>
      <c r="AJ42" s="34">
        <f>IF(ISERROR(AH42/$AH$75),"-",AH42/$AH$75)</f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ht="15.75" customHeight="1" outlineLevel="1" x14ac:dyDescent="0.25">
      <c r="A43" s="25">
        <v>2</v>
      </c>
      <c r="B43" s="26"/>
      <c r="C43" s="27"/>
      <c r="D43" s="28"/>
      <c r="E43" s="29"/>
      <c r="F43" s="29"/>
      <c r="G43" s="29"/>
      <c r="H43" s="28"/>
      <c r="I43" s="28"/>
      <c r="J43" s="225"/>
      <c r="K43" s="52">
        <v>27660568</v>
      </c>
      <c r="L43" s="88" t="s">
        <v>179</v>
      </c>
      <c r="M43" s="31"/>
      <c r="N43" s="31"/>
      <c r="O43" s="31"/>
      <c r="P43" s="29"/>
      <c r="Q43" s="29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IF(ISERROR(AH43/J40),0,AH43/J40)</f>
        <v>0</v>
      </c>
      <c r="AJ43" s="34">
        <f>IF(ISERROR(AH43/$AH$75),"-",AH43/$AH$75)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s="74" customFormat="1" ht="12.75" customHeight="1" x14ac:dyDescent="0.25">
      <c r="A44" s="199" t="s">
        <v>59</v>
      </c>
      <c r="B44" s="275"/>
      <c r="C44" s="200"/>
      <c r="D44" s="200"/>
      <c r="E44" s="200"/>
      <c r="F44" s="200"/>
      <c r="G44" s="200"/>
      <c r="H44" s="200"/>
      <c r="I44" s="201"/>
      <c r="J44" s="162">
        <f>J40</f>
        <v>27660568</v>
      </c>
      <c r="K44" s="162">
        <f>SUM(K41:K43)</f>
        <v>27660568</v>
      </c>
      <c r="L44" s="163"/>
      <c r="M44" s="162">
        <f>SUM(M43:M43)</f>
        <v>0</v>
      </c>
      <c r="N44" s="162">
        <f>SUM(N43:N43)</f>
        <v>0</v>
      </c>
      <c r="O44" s="162">
        <f>SUM(O43:O43)</f>
        <v>0</v>
      </c>
      <c r="P44" s="164"/>
      <c r="Q44" s="165"/>
      <c r="R44" s="162">
        <f t="shared" ref="R44:AH44" si="11">SUM(R41:R43)</f>
        <v>0</v>
      </c>
      <c r="S44" s="162">
        <f t="shared" si="11"/>
        <v>0</v>
      </c>
      <c r="T44" s="162">
        <f t="shared" si="11"/>
        <v>0</v>
      </c>
      <c r="U44" s="162">
        <f t="shared" si="11"/>
        <v>0</v>
      </c>
      <c r="V44" s="162">
        <f t="shared" si="11"/>
        <v>0</v>
      </c>
      <c r="W44" s="162">
        <f t="shared" si="11"/>
        <v>0</v>
      </c>
      <c r="X44" s="162">
        <f t="shared" si="11"/>
        <v>0</v>
      </c>
      <c r="Y44" s="162">
        <f t="shared" si="11"/>
        <v>0</v>
      </c>
      <c r="Z44" s="162">
        <f t="shared" si="11"/>
        <v>0</v>
      </c>
      <c r="AA44" s="162">
        <f t="shared" si="11"/>
        <v>0</v>
      </c>
      <c r="AB44" s="162">
        <f t="shared" si="11"/>
        <v>0</v>
      </c>
      <c r="AC44" s="162">
        <f t="shared" si="11"/>
        <v>0</v>
      </c>
      <c r="AD44" s="162">
        <f t="shared" si="11"/>
        <v>0</v>
      </c>
      <c r="AE44" s="162">
        <f t="shared" si="11"/>
        <v>0</v>
      </c>
      <c r="AF44" s="162">
        <f t="shared" si="11"/>
        <v>0</v>
      </c>
      <c r="AG44" s="162">
        <f t="shared" si="11"/>
        <v>0</v>
      </c>
      <c r="AH44" s="162">
        <f t="shared" si="11"/>
        <v>0</v>
      </c>
      <c r="AI44" s="166">
        <f>IF(ISERROR(AH44/J44),0,AH44/J44)</f>
        <v>0</v>
      </c>
      <c r="AJ44" s="166">
        <f>IF(ISERROR(AH44/$AH$75),0,AH44/$AH$75)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12.75" hidden="1" customHeight="1" x14ac:dyDescent="0.25">
      <c r="A45" s="254" t="s">
        <v>60</v>
      </c>
      <c r="B45" s="255"/>
      <c r="C45" s="255"/>
      <c r="D45" s="255"/>
      <c r="E45" s="256"/>
      <c r="F45" s="17"/>
      <c r="G45" s="18"/>
      <c r="H45" s="19"/>
      <c r="I45" s="19"/>
      <c r="J45" s="224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4"/>
      <c r="AJ45" s="24"/>
    </row>
    <row r="46" spans="1:44" ht="35.1" hidden="1" customHeight="1" outlineLevel="1" x14ac:dyDescent="0.25">
      <c r="A46" s="25">
        <v>1</v>
      </c>
      <c r="B46" s="26"/>
      <c r="C46" s="27"/>
      <c r="D46" s="28"/>
      <c r="E46" s="29"/>
      <c r="F46" s="29"/>
      <c r="G46" s="29"/>
      <c r="H46" s="28"/>
      <c r="I46" s="28"/>
      <c r="J46" s="270"/>
      <c r="K46" s="52"/>
      <c r="L46" s="88" t="s">
        <v>161</v>
      </c>
      <c r="M46" s="31"/>
      <c r="N46" s="31"/>
      <c r="O46" s="31"/>
      <c r="P46" s="29"/>
      <c r="Q46" s="29"/>
      <c r="R46" s="31">
        <v>0</v>
      </c>
      <c r="S46" s="31">
        <v>0</v>
      </c>
      <c r="T46" s="31"/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IF(ISERROR(AH46/J44),0,AH46/J44)</f>
        <v>0</v>
      </c>
      <c r="AJ46" s="34">
        <f>IF(ISERROR(AH46/$AH$75),"-",AH46/$AH$75)</f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35.1" hidden="1" customHeight="1" outlineLevel="1" x14ac:dyDescent="0.25">
      <c r="A47" s="25">
        <v>2</v>
      </c>
      <c r="B47" s="26"/>
      <c r="C47" s="27"/>
      <c r="D47" s="28"/>
      <c r="E47" s="29"/>
      <c r="F47" s="29"/>
      <c r="G47" s="29"/>
      <c r="H47" s="28"/>
      <c r="I47" s="28"/>
      <c r="J47" s="225"/>
      <c r="K47" s="52"/>
      <c r="L47" s="88" t="s">
        <v>162</v>
      </c>
      <c r="M47" s="31"/>
      <c r="N47" s="31"/>
      <c r="O47" s="31"/>
      <c r="P47" s="29"/>
      <c r="Q47" s="29"/>
      <c r="R47" s="31">
        <v>0</v>
      </c>
      <c r="S47" s="31">
        <v>0</v>
      </c>
      <c r="T47" s="31"/>
      <c r="U47" s="32">
        <f>SUM(R47:T47)</f>
        <v>0</v>
      </c>
      <c r="V47" s="31">
        <v>0</v>
      </c>
      <c r="W47" s="31">
        <v>0</v>
      </c>
      <c r="X47" s="31">
        <v>0</v>
      </c>
      <c r="Y47" s="32">
        <f>SUM(V47:X47)</f>
        <v>0</v>
      </c>
      <c r="Z47" s="31">
        <v>0</v>
      </c>
      <c r="AA47" s="31">
        <v>0</v>
      </c>
      <c r="AB47" s="31">
        <v>0</v>
      </c>
      <c r="AC47" s="32">
        <f>SUM(Z47:AB47)</f>
        <v>0</v>
      </c>
      <c r="AD47" s="31">
        <v>0</v>
      </c>
      <c r="AE47" s="31">
        <v>0</v>
      </c>
      <c r="AF47" s="31">
        <v>0</v>
      </c>
      <c r="AG47" s="32">
        <f>SUM(AD47:AF47)</f>
        <v>0</v>
      </c>
      <c r="AH47" s="32">
        <f>SUM(U47,Y47,AC47,AG47)</f>
        <v>0</v>
      </c>
      <c r="AI47" s="33">
        <f>IF(ISERROR(AH47/J45),0,AH47/J45)</f>
        <v>0</v>
      </c>
      <c r="AJ47" s="34">
        <f>IF(ISERROR(AH47/$AH$75),"-",AH47/$AH$75)</f>
        <v>0</v>
      </c>
      <c r="AK47" s="12"/>
      <c r="AL47" s="12"/>
      <c r="AM47" s="12"/>
      <c r="AN47" s="12"/>
      <c r="AO47" s="12"/>
      <c r="AP47" s="12"/>
      <c r="AQ47" s="12"/>
      <c r="AR47" s="12"/>
    </row>
    <row r="48" spans="1:44" s="74" customFormat="1" ht="12.75" hidden="1" customHeight="1" x14ac:dyDescent="0.25">
      <c r="A48" s="247" t="s">
        <v>61</v>
      </c>
      <c r="B48" s="248"/>
      <c r="C48" s="249"/>
      <c r="D48" s="249"/>
      <c r="E48" s="249"/>
      <c r="F48" s="249"/>
      <c r="G48" s="249"/>
      <c r="H48" s="249"/>
      <c r="I48" s="250"/>
      <c r="J48" s="69">
        <f>J45</f>
        <v>0</v>
      </c>
      <c r="K48" s="69">
        <f>SUM(K46:K47)</f>
        <v>0</v>
      </c>
      <c r="L48" s="81"/>
      <c r="M48" s="69">
        <f>SUM(M47:M47)</f>
        <v>0</v>
      </c>
      <c r="N48" s="69">
        <f>SUM(N47:N47)</f>
        <v>0</v>
      </c>
      <c r="O48" s="69">
        <f>SUM(O47:O47)</f>
        <v>0</v>
      </c>
      <c r="P48" s="72"/>
      <c r="Q48" s="82"/>
      <c r="R48" s="69">
        <f t="shared" ref="R48:AG48" si="12">SUM(R47:R47)</f>
        <v>0</v>
      </c>
      <c r="S48" s="69">
        <f t="shared" si="12"/>
        <v>0</v>
      </c>
      <c r="T48" s="69">
        <f>SUM(T46:T47)</f>
        <v>0</v>
      </c>
      <c r="U48" s="69">
        <f>SUM(U46:U47)</f>
        <v>0</v>
      </c>
      <c r="V48" s="69">
        <f t="shared" si="12"/>
        <v>0</v>
      </c>
      <c r="W48" s="69">
        <f t="shared" si="12"/>
        <v>0</v>
      </c>
      <c r="X48" s="69">
        <f t="shared" si="12"/>
        <v>0</v>
      </c>
      <c r="Y48" s="69">
        <f t="shared" si="12"/>
        <v>0</v>
      </c>
      <c r="Z48" s="69">
        <f t="shared" si="12"/>
        <v>0</v>
      </c>
      <c r="AA48" s="69">
        <f t="shared" si="12"/>
        <v>0</v>
      </c>
      <c r="AB48" s="69">
        <f t="shared" si="12"/>
        <v>0</v>
      </c>
      <c r="AC48" s="69">
        <f t="shared" si="12"/>
        <v>0</v>
      </c>
      <c r="AD48" s="69">
        <f t="shared" si="12"/>
        <v>0</v>
      </c>
      <c r="AE48" s="69">
        <f t="shared" si="12"/>
        <v>0</v>
      </c>
      <c r="AF48" s="69">
        <f t="shared" si="12"/>
        <v>0</v>
      </c>
      <c r="AG48" s="69">
        <f t="shared" si="12"/>
        <v>0</v>
      </c>
      <c r="AH48" s="69">
        <f>SUM(AH46:AH47)</f>
        <v>0</v>
      </c>
      <c r="AI48" s="73">
        <f>IF(ISERROR(AH48/J48),0,AH48/J48)</f>
        <v>0</v>
      </c>
      <c r="AJ48" s="73">
        <f>IF(ISERROR(AH48/$AH$75),0,AH48/$AH$75)</f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x14ac:dyDescent="0.25">
      <c r="A49" s="254" t="s">
        <v>62</v>
      </c>
      <c r="B49" s="255"/>
      <c r="C49" s="255"/>
      <c r="D49" s="255"/>
      <c r="E49" s="256"/>
      <c r="F49" s="17"/>
      <c r="G49" s="18"/>
      <c r="H49" s="19"/>
      <c r="I49" s="19"/>
      <c r="J49" s="224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4"/>
      <c r="AJ49" s="24"/>
    </row>
    <row r="50" spans="1:44" ht="35.1" hidden="1" customHeight="1" outlineLevel="1" x14ac:dyDescent="0.25">
      <c r="A50" s="25">
        <v>1</v>
      </c>
      <c r="B50" s="26"/>
      <c r="C50" s="27"/>
      <c r="D50" s="28"/>
      <c r="E50" s="29"/>
      <c r="F50" s="29"/>
      <c r="G50" s="29"/>
      <c r="H50" s="28"/>
      <c r="I50" s="28"/>
      <c r="J50" s="270"/>
      <c r="K50" s="52"/>
      <c r="L50" s="88" t="s">
        <v>147</v>
      </c>
      <c r="M50" s="31"/>
      <c r="N50" s="31"/>
      <c r="O50" s="31"/>
      <c r="P50" s="29"/>
      <c r="Q50" s="29"/>
      <c r="R50" s="31"/>
      <c r="S50" s="31"/>
      <c r="T50" s="3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IF(ISERROR(AH50/J48),0,AH50/J48)</f>
        <v>0</v>
      </c>
      <c r="AJ50" s="34">
        <f>IF(ISERROR(AH50/$AH$75),"-",AH50/$AH$75)</f>
        <v>0</v>
      </c>
      <c r="AK50" s="12"/>
      <c r="AL50" s="12"/>
      <c r="AM50" s="12"/>
      <c r="AN50" s="12"/>
      <c r="AO50" s="12"/>
      <c r="AP50" s="12"/>
      <c r="AQ50" s="12"/>
      <c r="AR50" s="12"/>
    </row>
    <row r="51" spans="1:44" ht="35.1" hidden="1" customHeight="1" outlineLevel="1" x14ac:dyDescent="0.25">
      <c r="A51" s="25">
        <v>2</v>
      </c>
      <c r="B51" s="26"/>
      <c r="C51" s="27"/>
      <c r="D51" s="28"/>
      <c r="E51" s="29"/>
      <c r="F51" s="29"/>
      <c r="G51" s="29"/>
      <c r="H51" s="28"/>
      <c r="I51" s="28"/>
      <c r="J51" s="225"/>
      <c r="K51" s="52"/>
      <c r="L51" s="88" t="s">
        <v>146</v>
      </c>
      <c r="M51" s="31"/>
      <c r="N51" s="31"/>
      <c r="O51" s="31"/>
      <c r="P51" s="29"/>
      <c r="Q51" s="29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IF(ISERROR(AH51/J49),0,AH51/J49)</f>
        <v>0</v>
      </c>
      <c r="AJ51" s="34">
        <f>IF(ISERROR(AH51/$AH$75),"-",AH51/$AH$75)</f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s="74" customFormat="1" ht="12.75" hidden="1" customHeight="1" x14ac:dyDescent="0.25">
      <c r="A52" s="257" t="s">
        <v>63</v>
      </c>
      <c r="B52" s="257"/>
      <c r="C52" s="257"/>
      <c r="D52" s="257"/>
      <c r="E52" s="257"/>
      <c r="F52" s="257"/>
      <c r="G52" s="257"/>
      <c r="H52" s="257"/>
      <c r="I52" s="257"/>
      <c r="J52" s="69">
        <f>J49</f>
        <v>0</v>
      </c>
      <c r="K52" s="69">
        <f>SUM(K50:K51)</f>
        <v>0</v>
      </c>
      <c r="L52" s="81"/>
      <c r="M52" s="69">
        <f>SUM(M51:M51)</f>
        <v>0</v>
      </c>
      <c r="N52" s="69">
        <f>SUM(N51:N51)</f>
        <v>0</v>
      </c>
      <c r="O52" s="69">
        <f>SUM(O51:O51)</f>
        <v>0</v>
      </c>
      <c r="P52" s="72"/>
      <c r="Q52" s="82"/>
      <c r="R52" s="69">
        <f t="shared" ref="R52:AH52" si="13">SUM(R50:R51)</f>
        <v>0</v>
      </c>
      <c r="S52" s="69">
        <f t="shared" si="13"/>
        <v>0</v>
      </c>
      <c r="T52" s="69">
        <f t="shared" si="13"/>
        <v>0</v>
      </c>
      <c r="U52" s="69">
        <f t="shared" si="13"/>
        <v>0</v>
      </c>
      <c r="V52" s="69">
        <f t="shared" si="13"/>
        <v>0</v>
      </c>
      <c r="W52" s="69">
        <f t="shared" si="13"/>
        <v>0</v>
      </c>
      <c r="X52" s="69">
        <f t="shared" si="13"/>
        <v>0</v>
      </c>
      <c r="Y52" s="69">
        <f t="shared" si="13"/>
        <v>0</v>
      </c>
      <c r="Z52" s="69">
        <f t="shared" si="13"/>
        <v>0</v>
      </c>
      <c r="AA52" s="69">
        <f t="shared" si="13"/>
        <v>0</v>
      </c>
      <c r="AB52" s="69">
        <f t="shared" si="13"/>
        <v>0</v>
      </c>
      <c r="AC52" s="69">
        <f t="shared" si="13"/>
        <v>0</v>
      </c>
      <c r="AD52" s="69">
        <f t="shared" si="13"/>
        <v>0</v>
      </c>
      <c r="AE52" s="69">
        <f t="shared" si="13"/>
        <v>0</v>
      </c>
      <c r="AF52" s="69">
        <f t="shared" si="13"/>
        <v>0</v>
      </c>
      <c r="AG52" s="69">
        <f t="shared" si="13"/>
        <v>0</v>
      </c>
      <c r="AH52" s="69">
        <f t="shared" si="13"/>
        <v>0</v>
      </c>
      <c r="AI52" s="73">
        <f>IF(ISERROR(AH52/J52),0,AH52/J52)</f>
        <v>0</v>
      </c>
      <c r="AJ52" s="73">
        <f>IF(ISERROR(AH52/$AH$75),0,AH52/$AH$75)</f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x14ac:dyDescent="0.25">
      <c r="A53" s="258" t="s">
        <v>64</v>
      </c>
      <c r="B53" s="259"/>
      <c r="C53" s="259"/>
      <c r="D53" s="259"/>
      <c r="E53" s="260"/>
      <c r="F53" s="42"/>
      <c r="G53" s="43"/>
      <c r="H53" s="44"/>
      <c r="I53" s="44"/>
      <c r="J53" s="224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15" customHeight="1" outlineLevel="1" x14ac:dyDescent="0.25">
      <c r="A54" s="25">
        <v>1</v>
      </c>
      <c r="B54" s="26"/>
      <c r="C54" s="27"/>
      <c r="D54" s="28"/>
      <c r="E54" s="29"/>
      <c r="F54" s="29"/>
      <c r="G54" s="29"/>
      <c r="H54" s="28"/>
      <c r="I54" s="28"/>
      <c r="J54" s="270"/>
      <c r="K54" s="52"/>
      <c r="L54" s="88" t="s">
        <v>161</v>
      </c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IF(ISERROR(AH54/J52),0,AH54/J52)</f>
        <v>0</v>
      </c>
      <c r="AJ54" s="34">
        <f>IF(ISERROR(AH54/$AH$75),"-",AH54/$AH$75)</f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ht="15" customHeight="1" outlineLevel="1" x14ac:dyDescent="0.25">
      <c r="A55" s="25">
        <v>2</v>
      </c>
      <c r="B55" s="26"/>
      <c r="C55" s="27"/>
      <c r="D55" s="28"/>
      <c r="E55" s="29"/>
      <c r="F55" s="29"/>
      <c r="G55" s="29"/>
      <c r="H55" s="28"/>
      <c r="I55" s="28"/>
      <c r="J55" s="225"/>
      <c r="K55" s="52"/>
      <c r="L55" s="88" t="s">
        <v>162</v>
      </c>
      <c r="M55" s="31"/>
      <c r="N55" s="31"/>
      <c r="O55" s="31"/>
      <c r="P55" s="29"/>
      <c r="Q55" s="29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IF(ISERROR(AH55/J53),0,AH55/J53)</f>
        <v>0</v>
      </c>
      <c r="AJ55" s="34">
        <f>IF(ISERROR(AH55/$AH$75),"-",AH55/$AH$75)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s="74" customFormat="1" ht="12.75" customHeight="1" x14ac:dyDescent="0.25">
      <c r="A56" s="199" t="s">
        <v>65</v>
      </c>
      <c r="B56" s="200"/>
      <c r="C56" s="200"/>
      <c r="D56" s="200"/>
      <c r="E56" s="200"/>
      <c r="F56" s="200"/>
      <c r="G56" s="200"/>
      <c r="H56" s="200"/>
      <c r="I56" s="201"/>
      <c r="J56" s="162">
        <f>J53</f>
        <v>0</v>
      </c>
      <c r="K56" s="162">
        <f>SUM(K54:K55)</f>
        <v>0</v>
      </c>
      <c r="L56" s="194"/>
      <c r="M56" s="162">
        <f>SUM(M55:M55)</f>
        <v>0</v>
      </c>
      <c r="N56" s="162">
        <f>SUM(N55:N55)</f>
        <v>0</v>
      </c>
      <c r="O56" s="162">
        <f>SUM(O55:O55)</f>
        <v>0</v>
      </c>
      <c r="P56" s="164"/>
      <c r="Q56" s="165"/>
      <c r="R56" s="162">
        <f t="shared" ref="R56:AH56" si="14">SUM(R54:R55)</f>
        <v>0</v>
      </c>
      <c r="S56" s="162">
        <f t="shared" si="14"/>
        <v>0</v>
      </c>
      <c r="T56" s="162">
        <f t="shared" si="14"/>
        <v>0</v>
      </c>
      <c r="U56" s="162">
        <f t="shared" si="14"/>
        <v>0</v>
      </c>
      <c r="V56" s="162">
        <f t="shared" si="14"/>
        <v>0</v>
      </c>
      <c r="W56" s="162">
        <f t="shared" si="14"/>
        <v>0</v>
      </c>
      <c r="X56" s="162">
        <f t="shared" si="14"/>
        <v>0</v>
      </c>
      <c r="Y56" s="162">
        <f t="shared" si="14"/>
        <v>0</v>
      </c>
      <c r="Z56" s="162">
        <f t="shared" si="14"/>
        <v>0</v>
      </c>
      <c r="AA56" s="162">
        <f t="shared" si="14"/>
        <v>0</v>
      </c>
      <c r="AB56" s="162">
        <f t="shared" si="14"/>
        <v>0</v>
      </c>
      <c r="AC56" s="162">
        <f t="shared" si="14"/>
        <v>0</v>
      </c>
      <c r="AD56" s="162">
        <f t="shared" si="14"/>
        <v>0</v>
      </c>
      <c r="AE56" s="162">
        <f t="shared" si="14"/>
        <v>0</v>
      </c>
      <c r="AF56" s="162">
        <f t="shared" si="14"/>
        <v>0</v>
      </c>
      <c r="AG56" s="162">
        <f t="shared" si="14"/>
        <v>0</v>
      </c>
      <c r="AH56" s="162">
        <f t="shared" si="14"/>
        <v>0</v>
      </c>
      <c r="AI56" s="166">
        <f>IF(ISERROR(AH56/J56),0,AH56/J56)</f>
        <v>0</v>
      </c>
      <c r="AJ56" s="166">
        <f>IF(ISERROR(AH56/$AH$75),0,AH56/$AH$75)</f>
        <v>0</v>
      </c>
      <c r="AK56" s="12"/>
      <c r="AL56" s="12"/>
      <c r="AM56" s="12"/>
      <c r="AN56" s="12"/>
      <c r="AO56" s="12"/>
      <c r="AP56" s="12"/>
      <c r="AQ56" s="12"/>
      <c r="AR56" s="12"/>
    </row>
    <row r="57" spans="1:44" ht="12.75" customHeight="1" x14ac:dyDescent="0.25">
      <c r="A57" s="261" t="s">
        <v>66</v>
      </c>
      <c r="B57" s="262"/>
      <c r="C57" s="262"/>
      <c r="D57" s="262"/>
      <c r="E57" s="263"/>
      <c r="F57" s="17"/>
      <c r="G57" s="18"/>
      <c r="H57" s="19"/>
      <c r="I57" s="19"/>
      <c r="J57" s="224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4"/>
      <c r="AJ57" s="24"/>
    </row>
    <row r="58" spans="1:44" ht="16.5" customHeight="1" outlineLevel="1" x14ac:dyDescent="0.25">
      <c r="A58" s="25">
        <v>1</v>
      </c>
      <c r="B58" s="26"/>
      <c r="C58" s="27"/>
      <c r="D58" s="28"/>
      <c r="E58" s="29"/>
      <c r="F58" s="29"/>
      <c r="G58" s="29"/>
      <c r="H58" s="28"/>
      <c r="I58" s="28"/>
      <c r="J58" s="270"/>
      <c r="K58" s="52"/>
      <c r="L58" s="88" t="s">
        <v>161</v>
      </c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IF(ISERROR(AH58/J56),0,AH58/J56)</f>
        <v>0</v>
      </c>
      <c r="AJ58" s="34">
        <f>IF(ISERROR(AH58/$AH$75),"-",AH58/$AH$75)</f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6.5" customHeight="1" outlineLevel="1" x14ac:dyDescent="0.25">
      <c r="A59" s="25">
        <v>2</v>
      </c>
      <c r="B59" s="26"/>
      <c r="C59" s="27"/>
      <c r="D59" s="28"/>
      <c r="E59" s="29"/>
      <c r="F59" s="29"/>
      <c r="G59" s="29"/>
      <c r="H59" s="28"/>
      <c r="I59" s="28"/>
      <c r="J59" s="225"/>
      <c r="K59" s="52"/>
      <c r="L59" s="88" t="s">
        <v>162</v>
      </c>
      <c r="M59" s="31"/>
      <c r="N59" s="31"/>
      <c r="O59" s="31"/>
      <c r="P59" s="29"/>
      <c r="Q59" s="29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IF(ISERROR(AH59/J57),0,AH59/J57)</f>
        <v>0</v>
      </c>
      <c r="AJ59" s="34">
        <f>IF(ISERROR(AH59/$AH$75),"-",AH59/$AH$75)</f>
        <v>0</v>
      </c>
      <c r="AK59" s="12"/>
      <c r="AL59" s="12"/>
      <c r="AM59" s="12"/>
      <c r="AN59" s="12"/>
      <c r="AO59" s="12"/>
      <c r="AP59" s="12"/>
      <c r="AQ59" s="12"/>
      <c r="AR59" s="12"/>
    </row>
    <row r="60" spans="1:44" s="74" customFormat="1" ht="12.75" customHeight="1" x14ac:dyDescent="0.25">
      <c r="A60" s="199" t="s">
        <v>67</v>
      </c>
      <c r="B60" s="200"/>
      <c r="C60" s="200"/>
      <c r="D60" s="200"/>
      <c r="E60" s="200"/>
      <c r="F60" s="200"/>
      <c r="G60" s="200"/>
      <c r="H60" s="200"/>
      <c r="I60" s="201"/>
      <c r="J60" s="162">
        <f>J57</f>
        <v>0</v>
      </c>
      <c r="K60" s="162">
        <f>SUM(K58:K59)</f>
        <v>0</v>
      </c>
      <c r="L60" s="194"/>
      <c r="M60" s="162">
        <f>SUM(M59:M59)</f>
        <v>0</v>
      </c>
      <c r="N60" s="162">
        <f>SUM(N59:N59)</f>
        <v>0</v>
      </c>
      <c r="O60" s="162">
        <f>SUM(O59:O59)</f>
        <v>0</v>
      </c>
      <c r="P60" s="164"/>
      <c r="Q60" s="165"/>
      <c r="R60" s="162">
        <f>SUM(R59:R59)</f>
        <v>0</v>
      </c>
      <c r="S60" s="162">
        <f>SUM(S59:S59)</f>
        <v>0</v>
      </c>
      <c r="T60" s="162">
        <f t="shared" ref="T60:AH60" si="15">SUM(T58:T59)</f>
        <v>0</v>
      </c>
      <c r="U60" s="162">
        <f t="shared" si="15"/>
        <v>0</v>
      </c>
      <c r="V60" s="162">
        <f t="shared" si="15"/>
        <v>0</v>
      </c>
      <c r="W60" s="162">
        <f t="shared" si="15"/>
        <v>0</v>
      </c>
      <c r="X60" s="162">
        <f t="shared" si="15"/>
        <v>0</v>
      </c>
      <c r="Y60" s="162">
        <f t="shared" si="15"/>
        <v>0</v>
      </c>
      <c r="Z60" s="162">
        <f t="shared" si="15"/>
        <v>0</v>
      </c>
      <c r="AA60" s="162">
        <f t="shared" si="15"/>
        <v>0</v>
      </c>
      <c r="AB60" s="162">
        <f t="shared" si="15"/>
        <v>0</v>
      </c>
      <c r="AC60" s="162">
        <f t="shared" si="15"/>
        <v>0</v>
      </c>
      <c r="AD60" s="162">
        <f t="shared" si="15"/>
        <v>0</v>
      </c>
      <c r="AE60" s="162">
        <f t="shared" si="15"/>
        <v>0</v>
      </c>
      <c r="AF60" s="162">
        <f t="shared" si="15"/>
        <v>0</v>
      </c>
      <c r="AG60" s="162">
        <f t="shared" si="15"/>
        <v>0</v>
      </c>
      <c r="AH60" s="162">
        <f t="shared" si="15"/>
        <v>0</v>
      </c>
      <c r="AI60" s="166">
        <f>IF(ISERROR(AH60/J60),0,AH60/J60)</f>
        <v>0</v>
      </c>
      <c r="AJ60" s="166">
        <f>IF(ISERROR(AH60/$AH$75),0,AH60/$AH$75)</f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customHeight="1" x14ac:dyDescent="0.25">
      <c r="A61" s="261" t="s">
        <v>68</v>
      </c>
      <c r="B61" s="262"/>
      <c r="C61" s="262"/>
      <c r="D61" s="262"/>
      <c r="E61" s="263"/>
      <c r="F61" s="17"/>
      <c r="G61" s="18"/>
      <c r="H61" s="19"/>
      <c r="I61" s="19"/>
      <c r="J61" s="224">
        <v>27660568</v>
      </c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4"/>
      <c r="AJ61" s="24"/>
    </row>
    <row r="62" spans="1:44" ht="15" customHeight="1" outlineLevel="1" x14ac:dyDescent="0.25">
      <c r="A62" s="25">
        <v>1</v>
      </c>
      <c r="B62" s="26"/>
      <c r="C62" s="26"/>
      <c r="D62" s="26"/>
      <c r="E62" s="26"/>
      <c r="F62" s="26"/>
      <c r="G62" s="26"/>
      <c r="H62" s="26"/>
      <c r="I62" s="26"/>
      <c r="J62" s="270"/>
      <c r="K62" s="52"/>
      <c r="L62" s="88" t="s">
        <v>161</v>
      </c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/>
      <c r="Z62" s="31"/>
      <c r="AA62" s="31"/>
      <c r="AB62" s="31"/>
      <c r="AC62" s="32"/>
      <c r="AD62" s="31"/>
      <c r="AE62" s="31"/>
      <c r="AF62" s="31"/>
      <c r="AG62" s="32"/>
      <c r="AH62" s="32">
        <f>SUM(U62,Y62,AC62,AG62)</f>
        <v>0</v>
      </c>
      <c r="AI62" s="33">
        <f>IF(ISERROR(AH62/J60),0,AH62/J60)</f>
        <v>0</v>
      </c>
      <c r="AJ62" s="34">
        <f>IF(ISERROR(AH62/$AH$75),"-",AH62/$AH$75)</f>
        <v>0</v>
      </c>
      <c r="AK62" s="12"/>
      <c r="AL62" s="12"/>
      <c r="AM62" s="12"/>
      <c r="AN62" s="12"/>
      <c r="AO62" s="12"/>
      <c r="AP62" s="12"/>
      <c r="AQ62" s="12"/>
      <c r="AR62" s="12"/>
    </row>
    <row r="63" spans="1:44" ht="15" customHeight="1" outlineLevel="1" x14ac:dyDescent="0.25">
      <c r="A63" s="25">
        <v>2</v>
      </c>
      <c r="B63" s="26"/>
      <c r="C63" s="27"/>
      <c r="D63" s="28"/>
      <c r="E63" s="29"/>
      <c r="F63" s="29"/>
      <c r="G63" s="29"/>
      <c r="H63" s="28"/>
      <c r="I63" s="28"/>
      <c r="J63" s="225"/>
      <c r="K63" s="52">
        <v>27660568</v>
      </c>
      <c r="L63" s="88" t="s">
        <v>179</v>
      </c>
      <c r="M63" s="31"/>
      <c r="N63" s="31"/>
      <c r="O63" s="31"/>
      <c r="P63" s="29"/>
      <c r="Q63" s="29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IF(ISERROR(AH63/J61),0,AH63/J61)</f>
        <v>0</v>
      </c>
      <c r="AJ63" s="34">
        <f>IF(ISERROR(AH63/$AH$75),"-",AH63/$AH$75)</f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s="74" customFormat="1" ht="12.75" customHeight="1" x14ac:dyDescent="0.25">
      <c r="A64" s="199" t="s">
        <v>69</v>
      </c>
      <c r="B64" s="200"/>
      <c r="C64" s="200"/>
      <c r="D64" s="200"/>
      <c r="E64" s="200"/>
      <c r="F64" s="200"/>
      <c r="G64" s="200"/>
      <c r="H64" s="200"/>
      <c r="I64" s="201"/>
      <c r="J64" s="162">
        <f>J61</f>
        <v>27660568</v>
      </c>
      <c r="K64" s="162">
        <f>SUM(K62:K63)</f>
        <v>27660568</v>
      </c>
      <c r="L64" s="163"/>
      <c r="M64" s="162">
        <f>SUM(M63:M63)</f>
        <v>0</v>
      </c>
      <c r="N64" s="162">
        <f>SUM(N63:N63)</f>
        <v>0</v>
      </c>
      <c r="O64" s="162">
        <f>SUM(O63:O63)</f>
        <v>0</v>
      </c>
      <c r="P64" s="164"/>
      <c r="Q64" s="165"/>
      <c r="R64" s="162">
        <f t="shared" ref="R64:AG64" si="16">SUM(R63:R63)</f>
        <v>0</v>
      </c>
      <c r="S64" s="162">
        <f>SUM(S62:S63)</f>
        <v>0</v>
      </c>
      <c r="T64" s="162">
        <f>SUM(T62:T63)</f>
        <v>0</v>
      </c>
      <c r="U64" s="162">
        <f>SUM(U62:U63)</f>
        <v>0</v>
      </c>
      <c r="V64" s="162">
        <f t="shared" si="16"/>
        <v>0</v>
      </c>
      <c r="W64" s="162">
        <f t="shared" si="16"/>
        <v>0</v>
      </c>
      <c r="X64" s="162">
        <f t="shared" si="16"/>
        <v>0</v>
      </c>
      <c r="Y64" s="162">
        <f t="shared" si="16"/>
        <v>0</v>
      </c>
      <c r="Z64" s="162">
        <f t="shared" si="16"/>
        <v>0</v>
      </c>
      <c r="AA64" s="162">
        <f t="shared" si="16"/>
        <v>0</v>
      </c>
      <c r="AB64" s="162">
        <f t="shared" si="16"/>
        <v>0</v>
      </c>
      <c r="AC64" s="162">
        <f t="shared" si="16"/>
        <v>0</v>
      </c>
      <c r="AD64" s="162">
        <f t="shared" si="16"/>
        <v>0</v>
      </c>
      <c r="AE64" s="162">
        <f t="shared" si="16"/>
        <v>0</v>
      </c>
      <c r="AF64" s="162">
        <f t="shared" si="16"/>
        <v>0</v>
      </c>
      <c r="AG64" s="162">
        <f t="shared" si="16"/>
        <v>0</v>
      </c>
      <c r="AH64" s="162">
        <f>SUM(AH62:AH63)</f>
        <v>0</v>
      </c>
      <c r="AI64" s="166">
        <f>IF(ISERROR(AH64/J64),0,AH64/J64)</f>
        <v>0</v>
      </c>
      <c r="AJ64" s="166">
        <f>IF(ISERROR(AH64/$AH$75),0,AH64/$AH$75)</f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customHeight="1" x14ac:dyDescent="0.25">
      <c r="A65" s="261" t="s">
        <v>70</v>
      </c>
      <c r="B65" s="262"/>
      <c r="C65" s="262"/>
      <c r="D65" s="262"/>
      <c r="E65" s="263"/>
      <c r="F65" s="17"/>
      <c r="G65" s="18"/>
      <c r="H65" s="19"/>
      <c r="I65" s="19"/>
      <c r="J65" s="224">
        <v>40859000</v>
      </c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4"/>
      <c r="AJ65" s="24"/>
    </row>
    <row r="66" spans="1:44" ht="12.75" customHeight="1" outlineLevel="1" x14ac:dyDescent="0.25">
      <c r="A66" s="25">
        <v>1</v>
      </c>
      <c r="B66" s="26"/>
      <c r="C66" s="27"/>
      <c r="D66" s="28"/>
      <c r="E66" s="29"/>
      <c r="F66" s="29"/>
      <c r="G66" s="29"/>
      <c r="H66" s="28"/>
      <c r="I66" s="28"/>
      <c r="J66" s="270"/>
      <c r="K66" s="52">
        <v>428007</v>
      </c>
      <c r="L66" s="88" t="s">
        <v>162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>
        <v>428007</v>
      </c>
      <c r="Y66" s="32">
        <f>SUM(V66:X66)</f>
        <v>428007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428007</v>
      </c>
      <c r="AI66" s="33">
        <f>IF(ISERROR(AH66/J64),0,AH66/J64)</f>
        <v>1.5473543421089545E-2</v>
      </c>
      <c r="AJ66" s="34">
        <f>IF(ISERROR(AH66/$AH$75),"-",AH66/$AH$75)</f>
        <v>1.9915724546545215E-3</v>
      </c>
      <c r="AK66" s="12"/>
      <c r="AL66" s="12"/>
      <c r="AM66" s="12"/>
      <c r="AN66" s="12"/>
      <c r="AO66" s="12"/>
      <c r="AP66" s="12"/>
      <c r="AQ66" s="12"/>
      <c r="AR66" s="12"/>
    </row>
    <row r="67" spans="1:44" ht="12.75" customHeight="1" outlineLevel="1" x14ac:dyDescent="0.25">
      <c r="A67" s="25">
        <v>1</v>
      </c>
      <c r="B67" s="26"/>
      <c r="C67" s="27"/>
      <c r="D67" s="28"/>
      <c r="E67" s="29"/>
      <c r="F67" s="29"/>
      <c r="G67" s="29"/>
      <c r="H67" s="28"/>
      <c r="I67" s="28"/>
      <c r="J67" s="270"/>
      <c r="K67" s="52">
        <f>40858007-K66-K68</f>
        <v>14430000</v>
      </c>
      <c r="L67" s="88" t="s">
        <v>179</v>
      </c>
      <c r="M67" s="31"/>
      <c r="N67" s="31"/>
      <c r="O67" s="31"/>
      <c r="P67" s="29"/>
      <c r="Q67" s="29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IF(ISERROR(AH67/J65),0,AH67/J65)</f>
        <v>0</v>
      </c>
      <c r="AJ67" s="34">
        <f>IF(ISERROR(AH67/$AH$75),"-",AH67/$AH$75)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customHeight="1" outlineLevel="1" x14ac:dyDescent="0.25">
      <c r="A68" s="25">
        <v>1</v>
      </c>
      <c r="B68" s="26"/>
      <c r="C68" s="27" t="s">
        <v>189</v>
      </c>
      <c r="D68" s="28">
        <v>43613</v>
      </c>
      <c r="E68" s="29" t="s">
        <v>188</v>
      </c>
      <c r="F68" s="29"/>
      <c r="G68" s="29"/>
      <c r="H68" s="28"/>
      <c r="I68" s="28"/>
      <c r="J68" s="225"/>
      <c r="K68" s="52">
        <v>26000000</v>
      </c>
      <c r="L68" s="88" t="s">
        <v>179</v>
      </c>
      <c r="M68" s="31"/>
      <c r="N68" s="31"/>
      <c r="O68" s="31"/>
      <c r="P68" s="29"/>
      <c r="Q68" s="29"/>
      <c r="R68" s="31"/>
      <c r="S68" s="31"/>
      <c r="T68" s="31"/>
      <c r="U68" s="32">
        <f>SUM(R68:T68)</f>
        <v>0</v>
      </c>
      <c r="V68" s="31"/>
      <c r="W68" s="31">
        <v>26000000</v>
      </c>
      <c r="X68" s="31"/>
      <c r="Y68" s="32">
        <f>SUM(V68:X68)</f>
        <v>26000000</v>
      </c>
      <c r="Z68" s="31"/>
      <c r="AA68" s="31"/>
      <c r="AB68" s="31"/>
      <c r="AC68" s="32">
        <f>SUM(Z68:AB68)</f>
        <v>0</v>
      </c>
      <c r="AD68" s="31"/>
      <c r="AE68" s="31"/>
      <c r="AF68" s="31"/>
      <c r="AG68" s="32">
        <f>SUM(AD68:AF68)</f>
        <v>0</v>
      </c>
      <c r="AH68" s="32">
        <f>SUM(U68,Y68,AC68,AG68)</f>
        <v>26000000</v>
      </c>
      <c r="AI68" s="33">
        <f>IF(ISERROR(AH68/J65),0,AH68/J65)</f>
        <v>0.63633471205854275</v>
      </c>
      <c r="AJ68" s="34">
        <f>IF(ISERROR(AH68/$AH$75),"-",AH68/$AH$75)</f>
        <v>0.12098139474592134</v>
      </c>
      <c r="AK68" s="12"/>
      <c r="AL68" s="12"/>
      <c r="AM68" s="12"/>
      <c r="AN68" s="12"/>
      <c r="AO68" s="12"/>
      <c r="AP68" s="12"/>
      <c r="AQ68" s="12"/>
      <c r="AR68" s="12"/>
    </row>
    <row r="69" spans="1:44" s="74" customFormat="1" ht="12.75" customHeight="1" x14ac:dyDescent="0.25">
      <c r="A69" s="199" t="s">
        <v>71</v>
      </c>
      <c r="B69" s="200"/>
      <c r="C69" s="200"/>
      <c r="D69" s="200"/>
      <c r="E69" s="200"/>
      <c r="F69" s="200"/>
      <c r="G69" s="200"/>
      <c r="H69" s="200"/>
      <c r="I69" s="201"/>
      <c r="J69" s="162">
        <f>J65</f>
        <v>40859000</v>
      </c>
      <c r="K69" s="162">
        <f>SUM(K65:K68)</f>
        <v>40858007</v>
      </c>
      <c r="L69" s="163"/>
      <c r="M69" s="162">
        <f>SUM(M68:M68)</f>
        <v>0</v>
      </c>
      <c r="N69" s="162">
        <f>SUM(N68:N68)</f>
        <v>0</v>
      </c>
      <c r="O69" s="162">
        <f>SUM(O68:O68)</f>
        <v>0</v>
      </c>
      <c r="P69" s="164"/>
      <c r="Q69" s="165"/>
      <c r="R69" s="162">
        <f t="shared" ref="R69:T69" si="17">SUM(R68:R68)</f>
        <v>0</v>
      </c>
      <c r="S69" s="162">
        <f t="shared" si="17"/>
        <v>0</v>
      </c>
      <c r="T69" s="162">
        <f t="shared" si="17"/>
        <v>0</v>
      </c>
      <c r="U69" s="162">
        <f>SUM(U66:U68)</f>
        <v>0</v>
      </c>
      <c r="V69" s="162">
        <f t="shared" ref="V69:AH69" si="18">SUM(V66:V68)</f>
        <v>0</v>
      </c>
      <c r="W69" s="162">
        <f t="shared" si="18"/>
        <v>26000000</v>
      </c>
      <c r="X69" s="162">
        <f t="shared" si="18"/>
        <v>428007</v>
      </c>
      <c r="Y69" s="162">
        <f t="shared" si="18"/>
        <v>26428007</v>
      </c>
      <c r="Z69" s="162">
        <f t="shared" si="18"/>
        <v>0</v>
      </c>
      <c r="AA69" s="162">
        <f t="shared" si="18"/>
        <v>0</v>
      </c>
      <c r="AB69" s="162">
        <f t="shared" si="18"/>
        <v>0</v>
      </c>
      <c r="AC69" s="162">
        <f t="shared" si="18"/>
        <v>0</v>
      </c>
      <c r="AD69" s="162">
        <f t="shared" si="18"/>
        <v>0</v>
      </c>
      <c r="AE69" s="162">
        <f t="shared" si="18"/>
        <v>0</v>
      </c>
      <c r="AF69" s="162">
        <f t="shared" si="18"/>
        <v>0</v>
      </c>
      <c r="AG69" s="162">
        <f t="shared" si="18"/>
        <v>0</v>
      </c>
      <c r="AH69" s="162">
        <f t="shared" si="18"/>
        <v>26428007</v>
      </c>
      <c r="AI69" s="166">
        <f>IF(ISERROR(AH69/J69),0,AH69/J69)</f>
        <v>0.64680993171639056</v>
      </c>
      <c r="AJ69" s="166">
        <f>IF(ISERROR(AH69/$AH$75),0,AH69/$AH$75)</f>
        <v>0.12297296720057586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customHeight="1" x14ac:dyDescent="0.25">
      <c r="A70" s="261" t="s">
        <v>72</v>
      </c>
      <c r="B70" s="262"/>
      <c r="C70" s="262"/>
      <c r="D70" s="262"/>
      <c r="E70" s="263"/>
      <c r="F70" s="17"/>
      <c r="G70" s="18"/>
      <c r="H70" s="19"/>
      <c r="I70" s="19"/>
      <c r="J70" s="224">
        <v>4318398613</v>
      </c>
      <c r="K70" s="20"/>
      <c r="L70" s="21"/>
      <c r="M70" s="22"/>
      <c r="N70" s="22"/>
      <c r="O70" s="22"/>
      <c r="P70" s="18"/>
      <c r="Q70" s="23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4"/>
      <c r="AJ70" s="24"/>
    </row>
    <row r="71" spans="1:44" ht="13.5" customHeight="1" outlineLevel="1" x14ac:dyDescent="0.25">
      <c r="A71" s="25">
        <v>1</v>
      </c>
      <c r="B71" s="26"/>
      <c r="C71" s="27"/>
      <c r="D71" s="28"/>
      <c r="E71" s="29"/>
      <c r="F71" s="29"/>
      <c r="G71" s="29"/>
      <c r="H71" s="28"/>
      <c r="I71" s="28"/>
      <c r="J71" s="270"/>
      <c r="K71" s="52">
        <f>20699988+19889015+1900000</f>
        <v>42489003</v>
      </c>
      <c r="L71" s="88" t="s">
        <v>161</v>
      </c>
      <c r="M71" s="31"/>
      <c r="N71" s="31"/>
      <c r="O71" s="31"/>
      <c r="P71" s="29"/>
      <c r="Q71" s="29"/>
      <c r="R71" s="31"/>
      <c r="S71" s="31">
        <v>3449998</v>
      </c>
      <c r="T71" s="31">
        <v>1724999</v>
      </c>
      <c r="U71" s="32">
        <f>SUM(R71:T71)</f>
        <v>5174997</v>
      </c>
      <c r="V71" s="31">
        <v>1762425</v>
      </c>
      <c r="W71" s="31">
        <v>7624797</v>
      </c>
      <c r="X71" s="31">
        <v>3718112</v>
      </c>
      <c r="Y71" s="32">
        <f>SUM(V71:X71)</f>
        <v>13105334</v>
      </c>
      <c r="Z71" s="31"/>
      <c r="AA71" s="31"/>
      <c r="AB71" s="31"/>
      <c r="AC71" s="32">
        <f>SUM(Z71:AB71)</f>
        <v>0</v>
      </c>
      <c r="AD71" s="31"/>
      <c r="AE71" s="31">
        <v>0</v>
      </c>
      <c r="AF71" s="31">
        <v>0</v>
      </c>
      <c r="AG71" s="32">
        <f>SUM(AD71:AF71)</f>
        <v>0</v>
      </c>
      <c r="AH71" s="32">
        <f>SUM(U71,Y71,AC71,AG71)</f>
        <v>18280331</v>
      </c>
      <c r="AI71" s="33">
        <f>IF(ISERROR(AH71/J70),0,AH71/J70)</f>
        <v>4.2331272858807762E-3</v>
      </c>
      <c r="AJ71" s="34">
        <f>IF(ISERROR(AH71/$AH$75),"-",AH71/$AH$75)</f>
        <v>8.5060766953734726E-2</v>
      </c>
      <c r="AK71" s="12"/>
      <c r="AL71" s="12"/>
      <c r="AM71" s="12"/>
      <c r="AN71" s="12"/>
      <c r="AO71" s="12"/>
      <c r="AP71" s="12"/>
      <c r="AQ71" s="12"/>
      <c r="AR71" s="12"/>
    </row>
    <row r="72" spans="1:44" ht="13.5" customHeight="1" outlineLevel="1" x14ac:dyDescent="0.25">
      <c r="A72" s="25">
        <v>2</v>
      </c>
      <c r="B72" s="26"/>
      <c r="C72" s="27"/>
      <c r="D72" s="28"/>
      <c r="E72" s="29"/>
      <c r="F72" s="29"/>
      <c r="G72" s="29"/>
      <c r="H72" s="28"/>
      <c r="I72" s="28"/>
      <c r="J72" s="270"/>
      <c r="K72" s="52">
        <f>1042760+12263240+165938+1395332</f>
        <v>14867270</v>
      </c>
      <c r="L72" s="88" t="s">
        <v>162</v>
      </c>
      <c r="M72" s="31"/>
      <c r="N72" s="31"/>
      <c r="O72" s="31"/>
      <c r="P72" s="29"/>
      <c r="Q72" s="29"/>
      <c r="R72" s="31"/>
      <c r="S72" s="31"/>
      <c r="T72" s="31"/>
      <c r="U72" s="32">
        <f>SUM(R72:T72)</f>
        <v>0</v>
      </c>
      <c r="V72" s="31">
        <v>242760</v>
      </c>
      <c r="W72" s="31">
        <f>211183+12263183</f>
        <v>12474366</v>
      </c>
      <c r="X72" s="31">
        <v>1430697</v>
      </c>
      <c r="Y72" s="32">
        <f>SUM(V72:X72)</f>
        <v>14147823</v>
      </c>
      <c r="Z72" s="31"/>
      <c r="AA72" s="31"/>
      <c r="AB72" s="31"/>
      <c r="AC72" s="32">
        <f>SUM(Z72:AB72)</f>
        <v>0</v>
      </c>
      <c r="AD72" s="31"/>
      <c r="AE72" s="31">
        <v>0</v>
      </c>
      <c r="AF72" s="31">
        <v>0</v>
      </c>
      <c r="AG72" s="32">
        <f>SUM(AD72:AF72)</f>
        <v>0</v>
      </c>
      <c r="AH72" s="32">
        <f>SUM(U72,Y72,AC72,AG72)</f>
        <v>14147823</v>
      </c>
      <c r="AI72" s="33">
        <f>IF(ISERROR(AH72/J69),0,AH72/J69)</f>
        <v>0.3462596490369319</v>
      </c>
      <c r="AJ72" s="34">
        <f>IF(ISERROR(AH72/$AH$75),"-",AH72/$AH$75)</f>
        <v>6.5831667659939433E-2</v>
      </c>
      <c r="AK72" s="12"/>
      <c r="AL72" s="12"/>
      <c r="AM72" s="12"/>
      <c r="AN72" s="12"/>
      <c r="AO72" s="12"/>
      <c r="AP72" s="12"/>
      <c r="AQ72" s="12"/>
      <c r="AR72" s="12"/>
    </row>
    <row r="73" spans="1:44" ht="13.5" customHeight="1" outlineLevel="1" x14ac:dyDescent="0.25">
      <c r="A73" s="25">
        <v>3</v>
      </c>
      <c r="B73" s="26"/>
      <c r="C73" s="27"/>
      <c r="D73" s="28"/>
      <c r="E73" s="29"/>
      <c r="F73" s="29"/>
      <c r="G73" s="29"/>
      <c r="H73" s="28"/>
      <c r="I73" s="28"/>
      <c r="J73" s="270"/>
      <c r="K73" s="52"/>
      <c r="L73" s="88" t="s">
        <v>179</v>
      </c>
      <c r="M73" s="31"/>
      <c r="N73" s="31"/>
      <c r="O73" s="31"/>
      <c r="P73" s="29"/>
      <c r="Q73" s="29"/>
      <c r="R73" s="31"/>
      <c r="S73" s="31"/>
      <c r="T73" s="31"/>
      <c r="U73" s="32">
        <f>SUM(R73:T73)</f>
        <v>0</v>
      </c>
      <c r="V73" s="31"/>
      <c r="W73" s="31"/>
      <c r="X73" s="31"/>
      <c r="Y73" s="32">
        <f>SUM(V73:X73)</f>
        <v>0</v>
      </c>
      <c r="Z73" s="31"/>
      <c r="AA73" s="31"/>
      <c r="AB73" s="31"/>
      <c r="AC73" s="32">
        <f>SUM(Z73:AB73)</f>
        <v>0</v>
      </c>
      <c r="AD73" s="31"/>
      <c r="AE73" s="31">
        <v>0</v>
      </c>
      <c r="AF73" s="31">
        <v>0</v>
      </c>
      <c r="AG73" s="32">
        <f>SUM(AD73:AF73)</f>
        <v>0</v>
      </c>
      <c r="AH73" s="32">
        <f>SUM(U73,Y73,AC73,AG73)</f>
        <v>0</v>
      </c>
      <c r="AI73" s="33">
        <f>IF(ISERROR(AH73/J70),0,AH73/J70)</f>
        <v>0</v>
      </c>
      <c r="AJ73" s="34">
        <f>IF(ISERROR(AH73/$AH$75),"-",AH73/$AH$75)</f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s="74" customFormat="1" x14ac:dyDescent="0.25">
      <c r="A74" s="199" t="s">
        <v>73</v>
      </c>
      <c r="B74" s="200"/>
      <c r="C74" s="200"/>
      <c r="D74" s="200"/>
      <c r="E74" s="200"/>
      <c r="F74" s="200"/>
      <c r="G74" s="200"/>
      <c r="H74" s="200"/>
      <c r="I74" s="201"/>
      <c r="J74" s="162">
        <f>J70</f>
        <v>4318398613</v>
      </c>
      <c r="K74" s="162">
        <f>SUM(K71:K73)</f>
        <v>57356273</v>
      </c>
      <c r="L74" s="163"/>
      <c r="M74" s="162">
        <f>SUM(M71:M73)</f>
        <v>0</v>
      </c>
      <c r="N74" s="162">
        <f>SUM(N71:N73)</f>
        <v>0</v>
      </c>
      <c r="O74" s="162">
        <f>SUM(O71:O73)</f>
        <v>0</v>
      </c>
      <c r="P74" s="164"/>
      <c r="Q74" s="165"/>
      <c r="R74" s="162">
        <f t="shared" ref="R74:AH74" si="19">SUM(R71:R73)</f>
        <v>0</v>
      </c>
      <c r="S74" s="162">
        <f t="shared" si="19"/>
        <v>3449998</v>
      </c>
      <c r="T74" s="162">
        <f t="shared" si="19"/>
        <v>1724999</v>
      </c>
      <c r="U74" s="162">
        <f t="shared" si="19"/>
        <v>5174997</v>
      </c>
      <c r="V74" s="162">
        <f t="shared" si="19"/>
        <v>2005185</v>
      </c>
      <c r="W74" s="162">
        <f t="shared" si="19"/>
        <v>20099163</v>
      </c>
      <c r="X74" s="162">
        <f t="shared" si="19"/>
        <v>5148809</v>
      </c>
      <c r="Y74" s="162">
        <f t="shared" si="19"/>
        <v>27253157</v>
      </c>
      <c r="Z74" s="162">
        <f t="shared" si="19"/>
        <v>0</v>
      </c>
      <c r="AA74" s="162">
        <f t="shared" si="19"/>
        <v>0</v>
      </c>
      <c r="AB74" s="162">
        <f t="shared" si="19"/>
        <v>0</v>
      </c>
      <c r="AC74" s="162">
        <f t="shared" si="19"/>
        <v>0</v>
      </c>
      <c r="AD74" s="162">
        <f t="shared" si="19"/>
        <v>0</v>
      </c>
      <c r="AE74" s="162">
        <f t="shared" si="19"/>
        <v>0</v>
      </c>
      <c r="AF74" s="162">
        <f t="shared" si="19"/>
        <v>0</v>
      </c>
      <c r="AG74" s="162">
        <f t="shared" si="19"/>
        <v>0</v>
      </c>
      <c r="AH74" s="162">
        <f t="shared" si="19"/>
        <v>32428154</v>
      </c>
      <c r="AI74" s="166">
        <f>IF(ISERROR(AH74/J74),0,AH74/J74)</f>
        <v>7.5093007631067427E-3</v>
      </c>
      <c r="AJ74" s="166">
        <f>IF(ISERROR(AH74/$AH$75),0,AH74/$AH$75)</f>
        <v>0.15089243461367416</v>
      </c>
      <c r="AK74" s="12"/>
      <c r="AL74" s="12"/>
      <c r="AM74" s="12"/>
      <c r="AN74" s="12"/>
      <c r="AO74" s="12"/>
      <c r="AP74" s="12"/>
      <c r="AQ74" s="12"/>
      <c r="AR74" s="12"/>
    </row>
    <row r="75" spans="1:44" s="70" customFormat="1" ht="15" customHeight="1" x14ac:dyDescent="0.25">
      <c r="A75" s="202" t="str">
        <f>"TOTAL ASIG."&amp;" "&amp;$A$5</f>
        <v>TOTAL ASIG. 24-03-343 "Programa de Apoyo a personas en situación de calle"</v>
      </c>
      <c r="B75" s="203"/>
      <c r="C75" s="203"/>
      <c r="D75" s="203"/>
      <c r="E75" s="203"/>
      <c r="F75" s="203"/>
      <c r="G75" s="203"/>
      <c r="H75" s="203"/>
      <c r="I75" s="204"/>
      <c r="J75" s="167">
        <f>SUM(J11,J15,J18,J22,J27,J30,J34,J39,J44,J48,J52,J56,J60,J64,J69,J74)</f>
        <v>4587704000</v>
      </c>
      <c r="K75" s="167">
        <f>+K11+K15+K18+K22+K27+K30+K34+K39+K44+K48+K52+K56+K69+K60+K64+K74</f>
        <v>325788333</v>
      </c>
      <c r="L75" s="168"/>
      <c r="M75" s="167">
        <f>+M11+M15+M18+M22+M27+M30+M34+M39+M44+M48+M52+M56+M69+M60+M64+M74</f>
        <v>0</v>
      </c>
      <c r="N75" s="167">
        <f>+N11+N15+N18+N22+N27+N30+N34+N39+N44+N48+N52+N56+N69+N60+N64+N74</f>
        <v>0</v>
      </c>
      <c r="O75" s="167">
        <f>+O11+O15+O18+O22+O27+O30+O34+O39+O44+O48+O52+O56+O69+O60+O64+O74</f>
        <v>0</v>
      </c>
      <c r="P75" s="169"/>
      <c r="Q75" s="179"/>
      <c r="R75" s="167">
        <f t="shared" ref="R75:AH75" si="20">+R11+R15+R18+R22+R27+R30+R34+R39+R44+R48+R52+R56+R69+R60+R64+R74</f>
        <v>0</v>
      </c>
      <c r="S75" s="167">
        <f t="shared" si="20"/>
        <v>3449998</v>
      </c>
      <c r="T75" s="167">
        <f t="shared" si="20"/>
        <v>1724999</v>
      </c>
      <c r="U75" s="167">
        <f t="shared" si="20"/>
        <v>5174997</v>
      </c>
      <c r="V75" s="167">
        <f t="shared" si="20"/>
        <v>2111019</v>
      </c>
      <c r="W75" s="167">
        <f t="shared" si="20"/>
        <v>124204997</v>
      </c>
      <c r="X75" s="167">
        <f t="shared" si="20"/>
        <v>83682650</v>
      </c>
      <c r="Y75" s="167">
        <f t="shared" si="20"/>
        <v>209734081</v>
      </c>
      <c r="Z75" s="167">
        <f t="shared" si="20"/>
        <v>0</v>
      </c>
      <c r="AA75" s="167">
        <f t="shared" si="20"/>
        <v>0</v>
      </c>
      <c r="AB75" s="167">
        <f t="shared" si="20"/>
        <v>0</v>
      </c>
      <c r="AC75" s="167">
        <f t="shared" si="20"/>
        <v>0</v>
      </c>
      <c r="AD75" s="167">
        <f t="shared" si="20"/>
        <v>0</v>
      </c>
      <c r="AE75" s="167">
        <f t="shared" si="20"/>
        <v>52917</v>
      </c>
      <c r="AF75" s="167">
        <f t="shared" si="20"/>
        <v>52917.020224782245</v>
      </c>
      <c r="AG75" s="167">
        <f t="shared" si="20"/>
        <v>52917.020471011958</v>
      </c>
      <c r="AH75" s="167">
        <f t="shared" si="20"/>
        <v>214909078</v>
      </c>
      <c r="AI75" s="171">
        <f>IF(ISERROR(AH75/J75),0,AH75/J75)</f>
        <v>4.6844582388052933E-2</v>
      </c>
      <c r="AJ75" s="171">
        <f>IF(ISERROR(AH75/$AH$75),0,AH75/$AH$75)</f>
        <v>1</v>
      </c>
      <c r="AK75" s="15"/>
      <c r="AL75" s="15"/>
      <c r="AM75" s="15"/>
      <c r="AN75" s="15"/>
      <c r="AO75" s="15"/>
      <c r="AP75" s="15"/>
      <c r="AQ75" s="15"/>
      <c r="AR75" s="15"/>
    </row>
    <row r="76" spans="1:44" x14ac:dyDescent="0.25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  <c r="AK76" s="12"/>
      <c r="AL76" s="12"/>
      <c r="AM76" s="12"/>
      <c r="AN76" s="12"/>
      <c r="AO76" s="12"/>
      <c r="AP76" s="12"/>
      <c r="AQ76" s="12"/>
      <c r="AR76" s="12"/>
    </row>
    <row r="77" spans="1:44" x14ac:dyDescent="0.25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  <c r="AK77" s="12"/>
      <c r="AL77" s="12"/>
      <c r="AM77" s="12"/>
      <c r="AN77" s="12"/>
      <c r="AO77" s="12"/>
      <c r="AP77" s="12"/>
      <c r="AQ77" s="12"/>
      <c r="AR77" s="12"/>
    </row>
    <row r="78" spans="1:44" x14ac:dyDescent="0.25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25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  <c r="AK79" s="12"/>
      <c r="AL79" s="12"/>
      <c r="AM79" s="12"/>
      <c r="AN79" s="12"/>
      <c r="AO79" s="12"/>
      <c r="AP79" s="12"/>
      <c r="AQ79" s="12"/>
      <c r="AR79" s="12"/>
    </row>
    <row r="80" spans="1:44" x14ac:dyDescent="0.25"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25"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25"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25">
      <c r="A84" s="15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25">
      <c r="A85" s="15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25">
      <c r="A86" s="15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25">
      <c r="A87" s="15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25">
      <c r="A88" s="15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  <row r="89" spans="1:32" x14ac:dyDescent="0.25">
      <c r="A89" s="15"/>
      <c r="J89" s="46"/>
      <c r="R89" s="46"/>
      <c r="S89" s="46"/>
      <c r="T89" s="46"/>
      <c r="V89" s="46"/>
      <c r="W89" s="46"/>
      <c r="X89" s="46"/>
      <c r="Z89" s="46"/>
      <c r="AA89" s="46"/>
      <c r="AB89" s="46"/>
      <c r="AD89" s="46"/>
      <c r="AE89" s="46"/>
      <c r="AF89" s="46"/>
    </row>
    <row r="90" spans="1:32" x14ac:dyDescent="0.25">
      <c r="A90" s="15"/>
      <c r="J90" s="46"/>
      <c r="R90" s="46"/>
      <c r="S90" s="46"/>
      <c r="T90" s="46"/>
      <c r="V90" s="46"/>
      <c r="W90" s="46"/>
      <c r="X90" s="46"/>
      <c r="Z90" s="46"/>
      <c r="AA90" s="46"/>
      <c r="AB90" s="46"/>
      <c r="AD90" s="46"/>
      <c r="AE90" s="46"/>
      <c r="AF90" s="46"/>
    </row>
    <row r="91" spans="1:32" x14ac:dyDescent="0.25">
      <c r="A91" s="15"/>
      <c r="J91" s="46"/>
      <c r="R91" s="46"/>
      <c r="S91" s="46"/>
      <c r="T91" s="46"/>
      <c r="V91" s="46"/>
      <c r="W91" s="46"/>
      <c r="X91" s="46"/>
      <c r="Z91" s="46"/>
      <c r="AA91" s="46"/>
      <c r="AB91" s="46"/>
      <c r="AD91" s="46"/>
      <c r="AE91" s="46"/>
      <c r="AF91" s="46"/>
    </row>
    <row r="92" spans="1:32" x14ac:dyDescent="0.25">
      <c r="A92" s="15"/>
      <c r="J92" s="46"/>
      <c r="R92" s="46"/>
      <c r="S92" s="46"/>
      <c r="T92" s="46"/>
      <c r="V92" s="46"/>
      <c r="W92" s="46"/>
      <c r="X92" s="46"/>
      <c r="Z92" s="46"/>
      <c r="AA92" s="46"/>
      <c r="AB92" s="46"/>
      <c r="AD92" s="46"/>
      <c r="AE92" s="46"/>
      <c r="AF92" s="46"/>
    </row>
  </sheetData>
  <mergeCells count="77">
    <mergeCell ref="A70:E70"/>
    <mergeCell ref="A74:I74"/>
    <mergeCell ref="A75:I75"/>
    <mergeCell ref="A57:E57"/>
    <mergeCell ref="A60:I60"/>
    <mergeCell ref="A61:E61"/>
    <mergeCell ref="A64:I64"/>
    <mergeCell ref="A65:E65"/>
    <mergeCell ref="A69:I69"/>
    <mergeCell ref="A56:I56"/>
    <mergeCell ref="A31:E31"/>
    <mergeCell ref="A34:I34"/>
    <mergeCell ref="A35:E35"/>
    <mergeCell ref="A39:I39"/>
    <mergeCell ref="A40:E40"/>
    <mergeCell ref="A44:I44"/>
    <mergeCell ref="A45:E45"/>
    <mergeCell ref="A48:I48"/>
    <mergeCell ref="A49:E49"/>
    <mergeCell ref="A52:I52"/>
    <mergeCell ref="A53:E53"/>
    <mergeCell ref="A30:I30"/>
    <mergeCell ref="A8:E8"/>
    <mergeCell ref="A11:I11"/>
    <mergeCell ref="A12:E12"/>
    <mergeCell ref="A15:I15"/>
    <mergeCell ref="A16:E16"/>
    <mergeCell ref="A18:I18"/>
    <mergeCell ref="A19:E19"/>
    <mergeCell ref="A22:I22"/>
    <mergeCell ref="A23:E23"/>
    <mergeCell ref="A27:I27"/>
    <mergeCell ref="A28:E2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J8:J10"/>
    <mergeCell ref="J16:J17"/>
    <mergeCell ref="J19:J21"/>
    <mergeCell ref="J12:J14"/>
    <mergeCell ref="J23:J26"/>
    <mergeCell ref="J28:J29"/>
    <mergeCell ref="J31:J33"/>
    <mergeCell ref="J35:J38"/>
    <mergeCell ref="J40:J43"/>
    <mergeCell ref="J45:J47"/>
    <mergeCell ref="J49:J51"/>
    <mergeCell ref="J53:J55"/>
    <mergeCell ref="J65:J68"/>
    <mergeCell ref="J70:J73"/>
    <mergeCell ref="J57:J59"/>
    <mergeCell ref="J61:J63"/>
  </mergeCells>
  <dataValidations count="9">
    <dataValidation type="textLength" operator="lessThanOrEqual" allowBlank="1" showInputMessage="1" showErrorMessage="1" sqref="K58:K59 K20:K21 K50:K51 K36:K38 K62 K41:K43 K17 K46:K47 K13:K14 K9:K10 K29 K24:K26 K32:K33 K54:K55 K66:K68">
      <formula1>255</formula1>
    </dataValidation>
    <dataValidation type="date" operator="greaterThan" allowBlank="1" showInputMessage="1" showErrorMessage="1" errorTitle="Error en Ingresos de Fechas" error="La fecha debe corresponder al Año 2014." sqref="D71">
      <formula1>42005</formula1>
    </dataValidation>
    <dataValidation type="decimal" allowBlank="1" showInputMessage="1" showErrorMessage="1" errorTitle="Sólo números" error="Sólo ingresar números sin letras_x000a_" sqref="V62:X63 Z62:AB63 AD62:AF63 R62:T63 M62:N63 M58:N59 R58:T59 AD58:AF59 Z58:AB59 V58:X59 M50:N51 R50:T51 AD50:AF51 Z50:AB51 V50:X51 V36:X38 R32:T33 AD32:AF33 Z32:AB33 V32:X33 M20:N21 R17:T17 AD17:AF17 Z17:AB17 V17:X17 M17:N17 V9:X10 R9:T10 AD9:AF10 Z9:AB10 R71:T73 M13:N14 V13:X14 Z13:AB14 M41:M43 R13:T14 V20:X21 Z20:AB21 AD20:AF21 R20:T21 M9:N10 V29:X29 Z29:AB29 AD29:AF29 R29:T29 M29:N29 R24:T26 AD46:AF47 Z46:AB47 R46:T47 M46:M47 M32:N33 V54:X55 Z54:AB55 AD54:AF55 R54:T55 M54:N55 AD13:AF14 V46:X47 Z71:AB73 V71:X73 M71:M73 AD71:AF73 AD24:AF26 V24:X26 Z24:AB26 M24:M26 M36:N38 R36:T38 AD36:AF38 Z36:AB38 AD41:AF43 V41:X43 Z41:AB43 R41:T43 V66:X68 Z66:AB68 AD66:AF68 R66:T68 M66:N68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4" sqref="H36:I38 H62:I63 H58:I59 H50:I51 H54:I55 H17:I17 H13:I14 H32:I33 H29:I29 H20:I21 H66:I68">
      <formula1>42005</formula1>
    </dataValidation>
    <dataValidation type="textLength" operator="lessThanOrEqual" allowBlank="1" showInputMessage="1" showErrorMessage="1" errorTitle="MÁXIMO DE CARACTERES SOBREPASADO" error="Sólo 255 caracteres por celdas" sqref="E62:G63 P62:Q63 P58:Q59 L32:L33 E58:G59 C58:C59 Q50:Q51 P32:Q33 E50:G51 C50:C51 C36:C38 E32:G33 P66:Q68 C32:C33 L17 L58:L59 P17:Q17 E17:G17 C17 P9:Q10 L29 C9:C10 E71:G73 C13:C14 E13:G14 P13:Q14 E20:G21 P20:Q21 L50:L51 L13:L14 C29 E29:G29 L54:L55 P29:Q29 E24:G26 N46:N47 E46:G47 L20:L21 C54:C55 E54:G55 C20:C21 P54:Q55 C62:C63 L24:L26 P46:Q47 E9:G10 P71:Q73 N71:N73 N24:N26 P41:Q43 P24:Q26 P36:Q38 L36:L38 E36:G38 E41:G43 N41:N43 C66:C68 E66:G68 L9:L10">
      <formula1>255</formula1>
    </dataValidation>
    <dataValidation type="date" operator="greaterThan" allowBlank="1" showInputMessage="1" showErrorMessage="1" errorTitle="Error en Ingresos de Fechas" error="La fecha debe corresponder al Año 2014." sqref="D36:D38 D62:D63 D50:D51 D58:D59 D17 D32:D33 D13:D14 D9:D10 D29 D20:D21 D54:D55 D66:D68">
      <formula1>41275</formula1>
    </dataValidation>
    <dataValidation allowBlank="1" showInputMessage="1" showErrorMessage="1" errorTitle="Sólo números" error="Sólo ingresar números sin letras_x000a_" sqref="O45:O47 O61:O63 O53:O55 P50:P51 O35:O38 O23:O26 O57:O59 O40:O43 O16:O17 O70:O73 O12:O14 O8:O10 O28:O29 O19:O21 O31:O33 O49:O51 O65:O68"/>
    <dataValidation type="date" errorStyle="information" operator="greaterThan" allowBlank="1" showInputMessage="1" showErrorMessage="1" errorTitle="SÓLO FECHAS" error="Las fechas corresponden al presupuesto 2015 o más" sqref="I9:I1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5" fitToHeight="8" orientation="landscape" r:id="rId1"/>
  <ignoredErrors>
    <ignoredError sqref="K67:K73 W72:AH72 K26" unlocked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R8" sqref="R1:V1048576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+'24-02-006 Ind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+'24-02-006 Ind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+'24-02-006 Ind Proy'!A5:U5</f>
        <v>24-02-006 "Habilidades para la Vida - JUNAEB"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55" t="s">
        <v>25</v>
      </c>
      <c r="E7" s="155" t="s">
        <v>26</v>
      </c>
      <c r="F7" s="155" t="s">
        <v>27</v>
      </c>
      <c r="G7" s="155" t="s">
        <v>28</v>
      </c>
      <c r="H7" s="155" t="s">
        <v>29</v>
      </c>
      <c r="I7" s="155" t="s">
        <v>30</v>
      </c>
      <c r="J7" s="237"/>
      <c r="K7" s="155" t="s">
        <v>31</v>
      </c>
      <c r="L7" s="155" t="s">
        <v>32</v>
      </c>
      <c r="M7" s="155" t="s">
        <v>33</v>
      </c>
      <c r="N7" s="237"/>
      <c r="O7" s="155" t="s">
        <v>34</v>
      </c>
      <c r="P7" s="155" t="s">
        <v>35</v>
      </c>
      <c r="Q7" s="155" t="s">
        <v>36</v>
      </c>
      <c r="R7" s="237"/>
      <c r="S7" s="155" t="s">
        <v>37</v>
      </c>
      <c r="T7" s="155" t="s">
        <v>38</v>
      </c>
      <c r="U7" s="155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+'24-02-006 Ind Proy'!J19</f>
        <v>0</v>
      </c>
      <c r="C8" s="10">
        <f>+'24-02-006 Ind Proy'!K19</f>
        <v>0</v>
      </c>
      <c r="D8" s="10">
        <f>+'24-02-006 Ind Proy'!M19</f>
        <v>0</v>
      </c>
      <c r="E8" s="10">
        <f>+'24-02-006 Ind Proy'!N19</f>
        <v>0</v>
      </c>
      <c r="F8" s="10">
        <f>+'24-02-006 Ind Proy'!O19</f>
        <v>0</v>
      </c>
      <c r="G8" s="10">
        <f>+'24-02-006 Ind Proy'!R19</f>
        <v>0</v>
      </c>
      <c r="H8" s="10">
        <f>+'24-02-006 Ind Proy'!S19</f>
        <v>0</v>
      </c>
      <c r="I8" s="10">
        <f>+'24-02-006 Ind Proy'!T19</f>
        <v>0</v>
      </c>
      <c r="J8" s="10">
        <f>+'24-02-006 Ind Proy'!U19</f>
        <v>0</v>
      </c>
      <c r="K8" s="10">
        <f>+'24-02-006 Ind Proy'!V19</f>
        <v>0</v>
      </c>
      <c r="L8" s="10">
        <f>+'24-02-006 Ind Proy'!W19</f>
        <v>0</v>
      </c>
      <c r="M8" s="10">
        <f>+'24-02-006 Ind Proy'!X19</f>
        <v>0</v>
      </c>
      <c r="N8" s="10">
        <f>+'24-02-006 Ind Proy'!Y19</f>
        <v>0</v>
      </c>
      <c r="O8" s="10">
        <f>+'24-02-006 Ind Proy'!Z19</f>
        <v>0</v>
      </c>
      <c r="P8" s="10">
        <f>+'24-02-006 Ind Proy'!AA19</f>
        <v>0</v>
      </c>
      <c r="Q8" s="10">
        <f>+'24-02-006 Ind Proy'!AB19</f>
        <v>0</v>
      </c>
      <c r="R8" s="10">
        <f>+'24-02-006 Ind Proy'!AC19</f>
        <v>0</v>
      </c>
      <c r="S8" s="10">
        <f>+'24-02-006 Ind Proy'!AD19</f>
        <v>0</v>
      </c>
      <c r="T8" s="10">
        <f>+'24-02-006 Ind Proy'!AE19</f>
        <v>0</v>
      </c>
      <c r="U8" s="10">
        <f>+'24-02-006 Ind Proy'!AF19</f>
        <v>0</v>
      </c>
      <c r="V8" s="10">
        <f>+'24-02-006 Ind Proy'!AG19</f>
        <v>0</v>
      </c>
      <c r="W8" s="10">
        <f>+'24-02-006 Ind Proy'!AH19</f>
        <v>0</v>
      </c>
      <c r="X8" s="49">
        <f>+'24-02-006 Ind Proy'!AI19</f>
        <v>0</v>
      </c>
      <c r="Y8" s="49">
        <f>+'24-02-006 Ind Proy'!AJ19</f>
        <v>0</v>
      </c>
    </row>
    <row r="9" spans="1:25" s="45" customFormat="1" ht="24.75" customHeight="1" x14ac:dyDescent="0.25">
      <c r="A9" s="48" t="s">
        <v>44</v>
      </c>
      <c r="B9" s="10">
        <f>+'24-02-006 Ind Proy'!J31</f>
        <v>0</v>
      </c>
      <c r="C9" s="10">
        <f>+'24-02-006 Ind Proy'!K31</f>
        <v>0</v>
      </c>
      <c r="D9" s="10">
        <f>+'24-02-006 Ind Proy'!M31</f>
        <v>0</v>
      </c>
      <c r="E9" s="10">
        <f>+'24-02-006 Ind Proy'!N31</f>
        <v>0</v>
      </c>
      <c r="F9" s="10">
        <f>+'24-02-006 Ind Proy'!O31</f>
        <v>0</v>
      </c>
      <c r="G9" s="10">
        <f>+'24-02-006 Ind Proy'!R31</f>
        <v>0</v>
      </c>
      <c r="H9" s="10">
        <f>+'24-02-006 Ind Proy'!S31</f>
        <v>0</v>
      </c>
      <c r="I9" s="10">
        <f>+'24-02-006 Ind Proy'!T31</f>
        <v>0</v>
      </c>
      <c r="J9" s="10">
        <f>+'24-02-006 Ind Proy'!U31</f>
        <v>0</v>
      </c>
      <c r="K9" s="10">
        <f>+'24-02-006 Ind Proy'!V31</f>
        <v>0</v>
      </c>
      <c r="L9" s="10">
        <f>+'24-02-006 Ind Proy'!W31</f>
        <v>0</v>
      </c>
      <c r="M9" s="10">
        <f>+'24-02-006 Ind Proy'!X31</f>
        <v>0</v>
      </c>
      <c r="N9" s="10">
        <f>+'24-02-006 Ind Proy'!Y31</f>
        <v>0</v>
      </c>
      <c r="O9" s="10">
        <f>+'24-02-006 Ind Proy'!Z31</f>
        <v>0</v>
      </c>
      <c r="P9" s="10">
        <f>+'24-02-006 Ind Proy'!AA31</f>
        <v>0</v>
      </c>
      <c r="Q9" s="10">
        <f>+'24-02-006 Ind Proy'!AB31</f>
        <v>0</v>
      </c>
      <c r="R9" s="10">
        <f>+'24-02-006 Ind Proy'!AC31</f>
        <v>0</v>
      </c>
      <c r="S9" s="10">
        <f>+'24-02-006 Ind Proy'!AD31</f>
        <v>0</v>
      </c>
      <c r="T9" s="10">
        <f>+'24-02-006 Ind Proy'!AE31</f>
        <v>0</v>
      </c>
      <c r="U9" s="10">
        <f>+'24-02-006 Ind Proy'!AF31</f>
        <v>0</v>
      </c>
      <c r="V9" s="10">
        <f>+'24-02-006 Ind Proy'!AG31</f>
        <v>0</v>
      </c>
      <c r="W9" s="10">
        <f>+'24-02-006 Ind Proy'!AH31</f>
        <v>0</v>
      </c>
      <c r="X9" s="49">
        <f>+'24-02-006 Ind Proy'!AI31</f>
        <v>0</v>
      </c>
      <c r="Y9" s="49">
        <f>+'24-02-006 Ind Proy'!AJ31</f>
        <v>0</v>
      </c>
    </row>
    <row r="10" spans="1:25" s="45" customFormat="1" ht="24.75" customHeight="1" x14ac:dyDescent="0.25">
      <c r="A10" s="48" t="s">
        <v>46</v>
      </c>
      <c r="B10" s="10">
        <f>+'24-02-006 Ind Proy'!J43</f>
        <v>0</v>
      </c>
      <c r="C10" s="10">
        <f>+'24-02-006 Ind Proy'!K43</f>
        <v>0</v>
      </c>
      <c r="D10" s="10">
        <f>+'24-02-006 Ind Proy'!M43</f>
        <v>0</v>
      </c>
      <c r="E10" s="10">
        <f>+'24-02-006 Ind Proy'!N43</f>
        <v>0</v>
      </c>
      <c r="F10" s="10">
        <f>+'24-02-006 Ind Proy'!O43</f>
        <v>0</v>
      </c>
      <c r="G10" s="10">
        <f>+'24-02-006 Ind Proy'!R43</f>
        <v>0</v>
      </c>
      <c r="H10" s="10">
        <f>+'24-02-006 Ind Proy'!S43</f>
        <v>0</v>
      </c>
      <c r="I10" s="10">
        <f>+'24-02-006 Ind Proy'!T43</f>
        <v>0</v>
      </c>
      <c r="J10" s="10">
        <f>+'24-02-006 Ind Proy'!U43</f>
        <v>0</v>
      </c>
      <c r="K10" s="10">
        <f>+'24-02-006 Ind Proy'!V43</f>
        <v>0</v>
      </c>
      <c r="L10" s="10">
        <f>+'24-02-006 Ind Proy'!W43</f>
        <v>0</v>
      </c>
      <c r="M10" s="10">
        <f>+'24-02-006 Ind Proy'!X43</f>
        <v>0</v>
      </c>
      <c r="N10" s="10">
        <f>+'24-02-006 Ind Proy'!Y43</f>
        <v>0</v>
      </c>
      <c r="O10" s="10">
        <f>+'24-02-006 Ind Proy'!Z43</f>
        <v>0</v>
      </c>
      <c r="P10" s="10">
        <f>+'24-02-006 Ind Proy'!AA43</f>
        <v>0</v>
      </c>
      <c r="Q10" s="10">
        <f>+'24-02-006 Ind Proy'!AB43</f>
        <v>0</v>
      </c>
      <c r="R10" s="10">
        <f>+'24-02-006 Ind Proy'!AC43</f>
        <v>0</v>
      </c>
      <c r="S10" s="10">
        <f>+'24-02-006 Ind Proy'!AD43</f>
        <v>0</v>
      </c>
      <c r="T10" s="10">
        <f>+'24-02-006 Ind Proy'!AE43</f>
        <v>0</v>
      </c>
      <c r="U10" s="10">
        <f>+'24-02-006 Ind Proy'!AF43</f>
        <v>0</v>
      </c>
      <c r="V10" s="10">
        <f>+'24-02-006 Ind Proy'!AG43</f>
        <v>0</v>
      </c>
      <c r="W10" s="10">
        <f>+'24-02-006 Ind Proy'!AH43</f>
        <v>0</v>
      </c>
      <c r="X10" s="49">
        <f>+'24-02-006 Ind Proy'!AI43</f>
        <v>0</v>
      </c>
      <c r="Y10" s="49">
        <f>+'24-02-006 Ind Proy'!AJ43</f>
        <v>0</v>
      </c>
    </row>
    <row r="11" spans="1:25" s="45" customFormat="1" ht="24.75" customHeight="1" x14ac:dyDescent="0.25">
      <c r="A11" s="48" t="s">
        <v>48</v>
      </c>
      <c r="B11" s="10">
        <f>+'24-02-006 Ind Proy'!J55</f>
        <v>0</v>
      </c>
      <c r="C11" s="10">
        <f>+'24-02-006 Ind Proy'!K55</f>
        <v>0</v>
      </c>
      <c r="D11" s="10">
        <f>+'24-02-006 Ind Proy'!M55</f>
        <v>0</v>
      </c>
      <c r="E11" s="10">
        <f>+'24-02-006 Ind Proy'!N55</f>
        <v>0</v>
      </c>
      <c r="F11" s="10">
        <f>+'24-02-006 Ind Proy'!O55</f>
        <v>0</v>
      </c>
      <c r="G11" s="10">
        <f>+'24-02-006 Ind Proy'!R55</f>
        <v>0</v>
      </c>
      <c r="H11" s="10">
        <f>+'24-02-006 Ind Proy'!S55</f>
        <v>0</v>
      </c>
      <c r="I11" s="10">
        <f>+'24-02-006 Ind Proy'!T55</f>
        <v>0</v>
      </c>
      <c r="J11" s="10">
        <f>+'24-02-006 Ind Proy'!U55</f>
        <v>0</v>
      </c>
      <c r="K11" s="10">
        <f>+'24-02-006 Ind Proy'!V55</f>
        <v>0</v>
      </c>
      <c r="L11" s="10">
        <f>+'24-02-006 Ind Proy'!W55</f>
        <v>0</v>
      </c>
      <c r="M11" s="10">
        <f>+'24-02-006 Ind Proy'!X55</f>
        <v>0</v>
      </c>
      <c r="N11" s="10">
        <f>+'24-02-006 Ind Proy'!Y55</f>
        <v>0</v>
      </c>
      <c r="O11" s="10">
        <f>+'24-02-006 Ind Proy'!Z55</f>
        <v>0</v>
      </c>
      <c r="P11" s="10">
        <f>+'24-02-006 Ind Proy'!AA55</f>
        <v>0</v>
      </c>
      <c r="Q11" s="10">
        <f>+'24-02-006 Ind Proy'!AB55</f>
        <v>0</v>
      </c>
      <c r="R11" s="10">
        <f>+'24-02-006 Ind Proy'!AC55</f>
        <v>0</v>
      </c>
      <c r="S11" s="10">
        <f>+'24-02-006 Ind Proy'!AD55</f>
        <v>0</v>
      </c>
      <c r="T11" s="10">
        <f>+'24-02-006 Ind Proy'!AE55</f>
        <v>0</v>
      </c>
      <c r="U11" s="10">
        <f>+'24-02-006 Ind Proy'!AF55</f>
        <v>0</v>
      </c>
      <c r="V11" s="10">
        <f>+'24-02-006 Ind Proy'!AG55</f>
        <v>0</v>
      </c>
      <c r="W11" s="10">
        <f>+'24-02-006 Ind Proy'!AH55</f>
        <v>0</v>
      </c>
      <c r="X11" s="49">
        <f>+'24-02-006 Ind Proy'!AI55</f>
        <v>0</v>
      </c>
      <c r="Y11" s="49">
        <f>+'24-02-006 Ind Proy'!AJ55</f>
        <v>0</v>
      </c>
    </row>
    <row r="12" spans="1:25" s="45" customFormat="1" ht="24.75" customHeight="1" x14ac:dyDescent="0.25">
      <c r="A12" s="48" t="s">
        <v>50</v>
      </c>
      <c r="B12" s="10">
        <f>+'24-02-006 Ind Proy'!J67</f>
        <v>0</v>
      </c>
      <c r="C12" s="10">
        <f>+'24-02-006 Ind Proy'!K67</f>
        <v>0</v>
      </c>
      <c r="D12" s="10">
        <f>+'24-02-006 Ind Proy'!M67</f>
        <v>0</v>
      </c>
      <c r="E12" s="10">
        <f>+'24-02-006 Ind Proy'!N67</f>
        <v>0</v>
      </c>
      <c r="F12" s="10">
        <f>+'24-02-006 Ind Proy'!O67</f>
        <v>0</v>
      </c>
      <c r="G12" s="10">
        <f>+'24-02-006 Ind Proy'!R67</f>
        <v>0</v>
      </c>
      <c r="H12" s="10">
        <f>+'24-02-006 Ind Proy'!S67</f>
        <v>0</v>
      </c>
      <c r="I12" s="10">
        <f>+'24-02-006 Ind Proy'!T67</f>
        <v>0</v>
      </c>
      <c r="J12" s="10">
        <f>+'24-02-006 Ind Proy'!U67</f>
        <v>0</v>
      </c>
      <c r="K12" s="10">
        <f>+'24-02-006 Ind Proy'!V67</f>
        <v>0</v>
      </c>
      <c r="L12" s="10">
        <f>+'24-02-006 Ind Proy'!W67</f>
        <v>0</v>
      </c>
      <c r="M12" s="10">
        <f>+'24-02-006 Ind Proy'!X67</f>
        <v>0</v>
      </c>
      <c r="N12" s="10">
        <f>+'24-02-006 Ind Proy'!Y67</f>
        <v>0</v>
      </c>
      <c r="O12" s="10">
        <f>+'24-02-006 Ind Proy'!Z67</f>
        <v>0</v>
      </c>
      <c r="P12" s="10">
        <f>+'24-02-006 Ind Proy'!AA67</f>
        <v>0</v>
      </c>
      <c r="Q12" s="10">
        <f>+'24-02-006 Ind Proy'!AB67</f>
        <v>0</v>
      </c>
      <c r="R12" s="10">
        <f>+'24-02-006 Ind Proy'!AC67</f>
        <v>0</v>
      </c>
      <c r="S12" s="10">
        <f>+'24-02-006 Ind Proy'!AD67</f>
        <v>0</v>
      </c>
      <c r="T12" s="10">
        <f>+'24-02-006 Ind Proy'!AE67</f>
        <v>0</v>
      </c>
      <c r="U12" s="10">
        <f>+'24-02-006 Ind Proy'!AF67</f>
        <v>0</v>
      </c>
      <c r="V12" s="10">
        <f>+'24-02-006 Ind Proy'!AG67</f>
        <v>0</v>
      </c>
      <c r="W12" s="10">
        <f>+'24-02-006 Ind Proy'!AH67</f>
        <v>0</v>
      </c>
      <c r="X12" s="49">
        <f>+'24-02-006 Ind Proy'!AI67</f>
        <v>0</v>
      </c>
      <c r="Y12" s="49">
        <f>+'24-02-006 Ind Proy'!AJ67</f>
        <v>0</v>
      </c>
    </row>
    <row r="13" spans="1:25" s="45" customFormat="1" ht="24.75" customHeight="1" x14ac:dyDescent="0.25">
      <c r="A13" s="48" t="s">
        <v>52</v>
      </c>
      <c r="B13" s="10">
        <f>+'24-02-006 Ind Proy'!J79</f>
        <v>0</v>
      </c>
      <c r="C13" s="10">
        <f>+'24-02-006 Ind Proy'!K79</f>
        <v>0</v>
      </c>
      <c r="D13" s="10">
        <f>+'24-02-006 Ind Proy'!M79</f>
        <v>0</v>
      </c>
      <c r="E13" s="10">
        <f>+'24-02-006 Ind Proy'!N79</f>
        <v>0</v>
      </c>
      <c r="F13" s="10">
        <f>+'24-02-006 Ind Proy'!O79</f>
        <v>0</v>
      </c>
      <c r="G13" s="10">
        <f>+'24-02-006 Ind Proy'!R79</f>
        <v>0</v>
      </c>
      <c r="H13" s="10">
        <f>+'24-02-006 Ind Proy'!S79</f>
        <v>0</v>
      </c>
      <c r="I13" s="10">
        <f>+'24-02-006 Ind Proy'!T79</f>
        <v>0</v>
      </c>
      <c r="J13" s="10">
        <f>+'24-02-006 Ind Proy'!U79</f>
        <v>0</v>
      </c>
      <c r="K13" s="10">
        <f>+'24-02-006 Ind Proy'!V79</f>
        <v>0</v>
      </c>
      <c r="L13" s="10">
        <f>+'24-02-006 Ind Proy'!W79</f>
        <v>0</v>
      </c>
      <c r="M13" s="10">
        <f>+'24-02-006 Ind Proy'!X79</f>
        <v>0</v>
      </c>
      <c r="N13" s="10">
        <f>+'24-02-006 Ind Proy'!Y79</f>
        <v>0</v>
      </c>
      <c r="O13" s="10">
        <f>+'24-02-006 Ind Proy'!Z79</f>
        <v>0</v>
      </c>
      <c r="P13" s="10">
        <f>+'24-02-006 Ind Proy'!AA79</f>
        <v>0</v>
      </c>
      <c r="Q13" s="10">
        <f>+'24-02-006 Ind Proy'!AB79</f>
        <v>0</v>
      </c>
      <c r="R13" s="10">
        <f>+'24-02-006 Ind Proy'!AC79</f>
        <v>0</v>
      </c>
      <c r="S13" s="10">
        <f>+'24-02-006 Ind Proy'!AD79</f>
        <v>0</v>
      </c>
      <c r="T13" s="10">
        <f>+'24-02-006 Ind Proy'!AE79</f>
        <v>0</v>
      </c>
      <c r="U13" s="10">
        <f>+'24-02-006 Ind Proy'!AF79</f>
        <v>0</v>
      </c>
      <c r="V13" s="10">
        <f>+'24-02-006 Ind Proy'!AG79</f>
        <v>0</v>
      </c>
      <c r="W13" s="10">
        <f>+'24-02-006 Ind Proy'!AH79</f>
        <v>0</v>
      </c>
      <c r="X13" s="49">
        <f>+'24-02-006 Ind Proy'!AI79</f>
        <v>0</v>
      </c>
      <c r="Y13" s="49">
        <f>+'24-02-006 Ind Proy'!AJ79</f>
        <v>0</v>
      </c>
    </row>
    <row r="14" spans="1:25" s="45" customFormat="1" ht="24.75" customHeight="1" x14ac:dyDescent="0.25">
      <c r="A14" s="48" t="s">
        <v>54</v>
      </c>
      <c r="B14" s="10">
        <f>+'24-02-006 Ind Proy'!J91</f>
        <v>0</v>
      </c>
      <c r="C14" s="10">
        <f>+'24-02-006 Ind Proy'!K91</f>
        <v>0</v>
      </c>
      <c r="D14" s="10">
        <f>+'24-02-006 Ind Proy'!M91</f>
        <v>0</v>
      </c>
      <c r="E14" s="10">
        <f>+'24-02-006 Ind Proy'!N91</f>
        <v>0</v>
      </c>
      <c r="F14" s="10">
        <f>+'24-02-006 Ind Proy'!O91</f>
        <v>0</v>
      </c>
      <c r="G14" s="10">
        <f>+'24-02-006 Ind Proy'!R91</f>
        <v>0</v>
      </c>
      <c r="H14" s="10">
        <f>+'24-02-006 Ind Proy'!S91</f>
        <v>0</v>
      </c>
      <c r="I14" s="10">
        <f>+'24-02-006 Ind Proy'!T91</f>
        <v>0</v>
      </c>
      <c r="J14" s="10">
        <f>+'24-02-006 Ind Proy'!U91</f>
        <v>0</v>
      </c>
      <c r="K14" s="10">
        <f>+'24-02-006 Ind Proy'!V91</f>
        <v>0</v>
      </c>
      <c r="L14" s="10">
        <f>+'24-02-006 Ind Proy'!W91</f>
        <v>0</v>
      </c>
      <c r="M14" s="10">
        <f>+'24-02-006 Ind Proy'!X91</f>
        <v>0</v>
      </c>
      <c r="N14" s="10">
        <f>+'24-02-006 Ind Proy'!Y91</f>
        <v>0</v>
      </c>
      <c r="O14" s="10">
        <f>+'24-02-006 Ind Proy'!Z91</f>
        <v>0</v>
      </c>
      <c r="P14" s="10">
        <f>+'24-02-006 Ind Proy'!AA91</f>
        <v>0</v>
      </c>
      <c r="Q14" s="10">
        <f>+'24-02-006 Ind Proy'!AB91</f>
        <v>0</v>
      </c>
      <c r="R14" s="10">
        <f>+'24-02-006 Ind Proy'!AC91</f>
        <v>0</v>
      </c>
      <c r="S14" s="10">
        <f>+'24-02-006 Ind Proy'!AD91</f>
        <v>0</v>
      </c>
      <c r="T14" s="10">
        <f>+'24-02-006 Ind Proy'!AE91</f>
        <v>0</v>
      </c>
      <c r="U14" s="10">
        <f>+'24-02-006 Ind Proy'!AF91</f>
        <v>0</v>
      </c>
      <c r="V14" s="10">
        <f>+'24-02-006 Ind Proy'!AG91</f>
        <v>0</v>
      </c>
      <c r="W14" s="10">
        <f>+'24-02-006 Ind Proy'!AH91</f>
        <v>0</v>
      </c>
      <c r="X14" s="49">
        <f>+'24-02-006 Ind Proy'!AI91</f>
        <v>0</v>
      </c>
      <c r="Y14" s="49">
        <f>+'24-02-006 Ind Proy'!AJ91</f>
        <v>0</v>
      </c>
    </row>
    <row r="15" spans="1:25" s="45" customFormat="1" ht="24.75" customHeight="1" x14ac:dyDescent="0.25">
      <c r="A15" s="48" t="s">
        <v>56</v>
      </c>
      <c r="B15" s="10">
        <f>+'24-02-006 Ind Proy'!J103</f>
        <v>0</v>
      </c>
      <c r="C15" s="10">
        <f>+'24-02-006 Ind Proy'!K103</f>
        <v>0</v>
      </c>
      <c r="D15" s="10">
        <f>+'24-02-006 Ind Proy'!M103</f>
        <v>0</v>
      </c>
      <c r="E15" s="10">
        <f>+'24-02-006 Ind Proy'!N103</f>
        <v>0</v>
      </c>
      <c r="F15" s="10">
        <f>+'24-02-006 Ind Proy'!O103</f>
        <v>0</v>
      </c>
      <c r="G15" s="10">
        <f>+'24-02-006 Ind Proy'!R103</f>
        <v>0</v>
      </c>
      <c r="H15" s="10">
        <f>+'24-02-006 Ind Proy'!S103</f>
        <v>0</v>
      </c>
      <c r="I15" s="10">
        <f>+'24-02-006 Ind Proy'!T103</f>
        <v>0</v>
      </c>
      <c r="J15" s="10">
        <f>+'24-02-006 Ind Proy'!U103</f>
        <v>0</v>
      </c>
      <c r="K15" s="10">
        <f>+'24-02-006 Ind Proy'!V103</f>
        <v>0</v>
      </c>
      <c r="L15" s="10">
        <f>+'24-02-006 Ind Proy'!W103</f>
        <v>0</v>
      </c>
      <c r="M15" s="10">
        <f>+'24-02-006 Ind Proy'!X103</f>
        <v>0</v>
      </c>
      <c r="N15" s="10">
        <f>+'24-02-006 Ind Proy'!Y103</f>
        <v>0</v>
      </c>
      <c r="O15" s="10">
        <f>+'24-02-006 Ind Proy'!Z103</f>
        <v>0</v>
      </c>
      <c r="P15" s="10">
        <f>+'24-02-006 Ind Proy'!AA103</f>
        <v>0</v>
      </c>
      <c r="Q15" s="10">
        <f>+'24-02-006 Ind Proy'!AB103</f>
        <v>0</v>
      </c>
      <c r="R15" s="10">
        <f>+'24-02-006 Ind Proy'!AC103</f>
        <v>0</v>
      </c>
      <c r="S15" s="10">
        <f>+'24-02-006 Ind Proy'!AD103</f>
        <v>0</v>
      </c>
      <c r="T15" s="10">
        <f>+'24-02-006 Ind Proy'!AE103</f>
        <v>0</v>
      </c>
      <c r="U15" s="10">
        <f>+'24-02-006 Ind Proy'!AF103</f>
        <v>0</v>
      </c>
      <c r="V15" s="10">
        <f>+'24-02-006 Ind Proy'!AG103</f>
        <v>0</v>
      </c>
      <c r="W15" s="10">
        <f>+'24-02-006 Ind Proy'!AH103</f>
        <v>0</v>
      </c>
      <c r="X15" s="49">
        <f>+'24-02-006 Ind Proy'!AI103</f>
        <v>0</v>
      </c>
      <c r="Y15" s="49">
        <f>+'24-02-006 Ind Proy'!AJ103</f>
        <v>0</v>
      </c>
    </row>
    <row r="16" spans="1:25" s="45" customFormat="1" ht="24.75" customHeight="1" x14ac:dyDescent="0.25">
      <c r="A16" s="48" t="s">
        <v>58</v>
      </c>
      <c r="B16" s="10">
        <f>+'24-02-006 Ind Proy'!J115</f>
        <v>0</v>
      </c>
      <c r="C16" s="10">
        <f>+'24-02-006 Ind Proy'!K115</f>
        <v>0</v>
      </c>
      <c r="D16" s="10">
        <f>+'24-02-006 Ind Proy'!M115</f>
        <v>0</v>
      </c>
      <c r="E16" s="10">
        <f>+'24-02-006 Ind Proy'!N115</f>
        <v>0</v>
      </c>
      <c r="F16" s="10">
        <f>+'24-02-006 Ind Proy'!O115</f>
        <v>0</v>
      </c>
      <c r="G16" s="10">
        <f>+'24-02-006 Ind Proy'!R115</f>
        <v>0</v>
      </c>
      <c r="H16" s="10">
        <f>+'24-02-006 Ind Proy'!S115</f>
        <v>0</v>
      </c>
      <c r="I16" s="10">
        <f>+'24-02-006 Ind Proy'!T115</f>
        <v>0</v>
      </c>
      <c r="J16" s="10">
        <f>+'24-02-006 Ind Proy'!U115</f>
        <v>0</v>
      </c>
      <c r="K16" s="10">
        <f>+'24-02-006 Ind Proy'!V115</f>
        <v>0</v>
      </c>
      <c r="L16" s="10">
        <f>+'24-02-006 Ind Proy'!W115</f>
        <v>0</v>
      </c>
      <c r="M16" s="10">
        <f>+'24-02-006 Ind Proy'!X115</f>
        <v>0</v>
      </c>
      <c r="N16" s="10">
        <f>+'24-02-006 Ind Proy'!Y115</f>
        <v>0</v>
      </c>
      <c r="O16" s="10">
        <f>+'24-02-006 Ind Proy'!Z115</f>
        <v>0</v>
      </c>
      <c r="P16" s="10">
        <f>+'24-02-006 Ind Proy'!AA115</f>
        <v>0</v>
      </c>
      <c r="Q16" s="10">
        <f>+'24-02-006 Ind Proy'!AB115</f>
        <v>0</v>
      </c>
      <c r="R16" s="10">
        <f>+'24-02-006 Ind Proy'!AC115</f>
        <v>0</v>
      </c>
      <c r="S16" s="10">
        <f>+'24-02-006 Ind Proy'!AD115</f>
        <v>0</v>
      </c>
      <c r="T16" s="10">
        <f>+'24-02-006 Ind Proy'!AE115</f>
        <v>0</v>
      </c>
      <c r="U16" s="10">
        <f>+'24-02-006 Ind Proy'!AF115</f>
        <v>0</v>
      </c>
      <c r="V16" s="10">
        <f>+'24-02-006 Ind Proy'!AG115</f>
        <v>0</v>
      </c>
      <c r="W16" s="10">
        <f>+'24-02-006 Ind Proy'!AH115</f>
        <v>0</v>
      </c>
      <c r="X16" s="49">
        <f>+'24-02-006 Ind Proy'!AI115</f>
        <v>0</v>
      </c>
      <c r="Y16" s="49">
        <f>+'24-02-006 Ind Proy'!AJ115</f>
        <v>0</v>
      </c>
    </row>
    <row r="17" spans="1:25" s="45" customFormat="1" ht="24.75" customHeight="1" x14ac:dyDescent="0.25">
      <c r="A17" s="48" t="s">
        <v>60</v>
      </c>
      <c r="B17" s="10">
        <f>+'24-02-006 Ind Proy'!J127</f>
        <v>0</v>
      </c>
      <c r="C17" s="10">
        <f>+'24-02-006 Ind Proy'!K127</f>
        <v>0</v>
      </c>
      <c r="D17" s="10">
        <f>+'24-02-006 Ind Proy'!M127</f>
        <v>0</v>
      </c>
      <c r="E17" s="10">
        <f>+'24-02-006 Ind Proy'!N127</f>
        <v>0</v>
      </c>
      <c r="F17" s="10">
        <f>+'24-02-006 Ind Proy'!O127</f>
        <v>0</v>
      </c>
      <c r="G17" s="10">
        <f>+'24-02-006 Ind Proy'!R127</f>
        <v>0</v>
      </c>
      <c r="H17" s="10">
        <f>+'24-02-006 Ind Proy'!S127</f>
        <v>0</v>
      </c>
      <c r="I17" s="10">
        <f>+'24-02-006 Ind Proy'!T127</f>
        <v>0</v>
      </c>
      <c r="J17" s="10">
        <f>+'24-02-006 Ind Proy'!U127</f>
        <v>0</v>
      </c>
      <c r="K17" s="10">
        <f>+'24-02-006 Ind Proy'!V127</f>
        <v>0</v>
      </c>
      <c r="L17" s="10">
        <f>+'24-02-006 Ind Proy'!W127</f>
        <v>0</v>
      </c>
      <c r="M17" s="10">
        <f>+'24-02-006 Ind Proy'!X127</f>
        <v>0</v>
      </c>
      <c r="N17" s="10">
        <f>+'24-02-006 Ind Proy'!Y127</f>
        <v>0</v>
      </c>
      <c r="O17" s="10">
        <f>+'24-02-006 Ind Proy'!Z127</f>
        <v>0</v>
      </c>
      <c r="P17" s="10">
        <f>+'24-02-006 Ind Proy'!AA127</f>
        <v>0</v>
      </c>
      <c r="Q17" s="10">
        <f>+'24-02-006 Ind Proy'!AB127</f>
        <v>0</v>
      </c>
      <c r="R17" s="10">
        <f>+'24-02-006 Ind Proy'!AC127</f>
        <v>0</v>
      </c>
      <c r="S17" s="10">
        <f>+'24-02-006 Ind Proy'!AD127</f>
        <v>0</v>
      </c>
      <c r="T17" s="10">
        <f>+'24-02-006 Ind Proy'!AE127</f>
        <v>0</v>
      </c>
      <c r="U17" s="10">
        <f>+'24-02-006 Ind Proy'!AF127</f>
        <v>0</v>
      </c>
      <c r="V17" s="10">
        <f>+'24-02-006 Ind Proy'!AG127</f>
        <v>0</v>
      </c>
      <c r="W17" s="10">
        <f>+'24-02-006 Ind Proy'!AH127</f>
        <v>0</v>
      </c>
      <c r="X17" s="49">
        <f>+'24-02-006 Ind Proy'!AI116</f>
        <v>0</v>
      </c>
      <c r="Y17" s="49">
        <f>+'24-02-006 Ind Proy'!AJ116</f>
        <v>0</v>
      </c>
    </row>
    <row r="18" spans="1:25" s="45" customFormat="1" ht="24.75" customHeight="1" x14ac:dyDescent="0.25">
      <c r="A18" s="48" t="s">
        <v>62</v>
      </c>
      <c r="B18" s="10">
        <f>+'24-02-006 Ind Proy'!J139</f>
        <v>0</v>
      </c>
      <c r="C18" s="10">
        <f>+'24-02-006 Ind Proy'!K139</f>
        <v>0</v>
      </c>
      <c r="D18" s="10">
        <f>+'24-02-006 Ind Proy'!M139</f>
        <v>0</v>
      </c>
      <c r="E18" s="10">
        <f>+'24-02-006 Ind Proy'!N139</f>
        <v>0</v>
      </c>
      <c r="F18" s="10">
        <f>+'24-02-006 Ind Proy'!O139</f>
        <v>0</v>
      </c>
      <c r="G18" s="10">
        <f>+'24-02-006 Ind Proy'!R139</f>
        <v>0</v>
      </c>
      <c r="H18" s="10">
        <f>+'24-02-006 Ind Proy'!S139</f>
        <v>0</v>
      </c>
      <c r="I18" s="10">
        <f>+'24-02-006 Ind Proy'!T139</f>
        <v>0</v>
      </c>
      <c r="J18" s="10">
        <f>+'24-02-006 Ind Proy'!U139</f>
        <v>0</v>
      </c>
      <c r="K18" s="10">
        <f>+'24-02-006 Ind Proy'!V139</f>
        <v>0</v>
      </c>
      <c r="L18" s="10">
        <f>+'24-02-006 Ind Proy'!W139</f>
        <v>0</v>
      </c>
      <c r="M18" s="10">
        <f>+'24-02-006 Ind Proy'!X139</f>
        <v>0</v>
      </c>
      <c r="N18" s="10">
        <f>+'24-02-006 Ind Proy'!Y139</f>
        <v>0</v>
      </c>
      <c r="O18" s="10">
        <f>+'24-02-006 Ind Proy'!Z139</f>
        <v>0</v>
      </c>
      <c r="P18" s="10">
        <f>+'24-02-006 Ind Proy'!AA139</f>
        <v>0</v>
      </c>
      <c r="Q18" s="10">
        <f>+'24-02-006 Ind Proy'!AB139</f>
        <v>0</v>
      </c>
      <c r="R18" s="10">
        <f>+'24-02-006 Ind Proy'!AC139</f>
        <v>0</v>
      </c>
      <c r="S18" s="10">
        <f>+'24-02-006 Ind Proy'!AD139</f>
        <v>0</v>
      </c>
      <c r="T18" s="10">
        <f>+'24-02-006 Ind Proy'!AE139</f>
        <v>0</v>
      </c>
      <c r="U18" s="10">
        <f>+'24-02-006 Ind Proy'!AF139</f>
        <v>0</v>
      </c>
      <c r="V18" s="10">
        <f>+'24-02-006 Ind Proy'!AG139</f>
        <v>0</v>
      </c>
      <c r="W18" s="10">
        <f>+'24-02-006 Ind Proy'!AH139</f>
        <v>0</v>
      </c>
      <c r="X18" s="49">
        <f>+'24-02-006 Ind Proy'!AI139</f>
        <v>0</v>
      </c>
      <c r="Y18" s="49">
        <f>+'24-02-006 Ind Proy'!AJ139</f>
        <v>0</v>
      </c>
    </row>
    <row r="19" spans="1:25" s="45" customFormat="1" ht="24.75" customHeight="1" x14ac:dyDescent="0.25">
      <c r="A19" s="48" t="s">
        <v>64</v>
      </c>
      <c r="B19" s="10">
        <f>+'24-02-006 Ind Proy'!J151</f>
        <v>0</v>
      </c>
      <c r="C19" s="10">
        <f>+'24-02-006 Ind Proy'!K151</f>
        <v>0</v>
      </c>
      <c r="D19" s="10">
        <f>+'24-02-006 Ind Proy'!M151</f>
        <v>0</v>
      </c>
      <c r="E19" s="10">
        <f>+'24-02-006 Ind Proy'!N151</f>
        <v>0</v>
      </c>
      <c r="F19" s="10">
        <f>+'24-02-006 Ind Proy'!O151</f>
        <v>0</v>
      </c>
      <c r="G19" s="10">
        <f>+'24-02-006 Ind Proy'!R151</f>
        <v>0</v>
      </c>
      <c r="H19" s="10">
        <f>+'24-02-006 Ind Proy'!S151</f>
        <v>0</v>
      </c>
      <c r="I19" s="10">
        <f>+'24-02-006 Ind Proy'!T151</f>
        <v>0</v>
      </c>
      <c r="J19" s="10">
        <f>+'24-02-006 Ind Proy'!U151</f>
        <v>0</v>
      </c>
      <c r="K19" s="10">
        <f>+'24-02-006 Ind Proy'!V151</f>
        <v>0</v>
      </c>
      <c r="L19" s="10">
        <f>+'24-02-006 Ind Proy'!W151</f>
        <v>0</v>
      </c>
      <c r="M19" s="10">
        <f>+'24-02-006 Ind Proy'!X151</f>
        <v>0</v>
      </c>
      <c r="N19" s="10">
        <f>+'24-02-006 Ind Proy'!Y151</f>
        <v>0</v>
      </c>
      <c r="O19" s="10">
        <f>+'24-02-006 Ind Proy'!Z151</f>
        <v>0</v>
      </c>
      <c r="P19" s="10">
        <f>+'24-02-006 Ind Proy'!AA151</f>
        <v>0</v>
      </c>
      <c r="Q19" s="10">
        <f>+'24-02-006 Ind Proy'!AB151</f>
        <v>0</v>
      </c>
      <c r="R19" s="10">
        <f>+'24-02-006 Ind Proy'!AC151</f>
        <v>0</v>
      </c>
      <c r="S19" s="10">
        <f>+'24-02-006 Ind Proy'!AD151</f>
        <v>0</v>
      </c>
      <c r="T19" s="10">
        <f>+'24-02-006 Ind Proy'!AE151</f>
        <v>0</v>
      </c>
      <c r="U19" s="10">
        <f>+'24-02-006 Ind Proy'!AF151</f>
        <v>0</v>
      </c>
      <c r="V19" s="10">
        <f>+'24-02-006 Ind Proy'!AG151</f>
        <v>0</v>
      </c>
      <c r="W19" s="10">
        <f>+'24-02-006 Ind Proy'!AH151</f>
        <v>0</v>
      </c>
      <c r="X19" s="49">
        <f>+'24-02-006 Ind Proy'!AI151</f>
        <v>0</v>
      </c>
      <c r="Y19" s="49">
        <f>+'24-02-006 Ind Proy'!AJ151</f>
        <v>0</v>
      </c>
    </row>
    <row r="20" spans="1:25" s="45" customFormat="1" ht="24.75" customHeight="1" x14ac:dyDescent="0.25">
      <c r="A20" s="50" t="s">
        <v>66</v>
      </c>
      <c r="B20" s="10">
        <f>+'24-02-006 Ind Proy'!J163</f>
        <v>0</v>
      </c>
      <c r="C20" s="10">
        <f>+'24-02-006 Ind Proy'!K163</f>
        <v>0</v>
      </c>
      <c r="D20" s="10">
        <f>+'24-02-006 Ind Proy'!M163</f>
        <v>0</v>
      </c>
      <c r="E20" s="10">
        <f>+'24-02-006 Ind Proy'!N163</f>
        <v>0</v>
      </c>
      <c r="F20" s="10">
        <f>+'24-02-006 Ind Proy'!O163</f>
        <v>0</v>
      </c>
      <c r="G20" s="10">
        <f>+'24-02-006 Ind Proy'!R163</f>
        <v>0</v>
      </c>
      <c r="H20" s="10">
        <f>+'24-02-006 Ind Proy'!S163</f>
        <v>0</v>
      </c>
      <c r="I20" s="10">
        <f>+'24-02-006 Ind Proy'!T163</f>
        <v>0</v>
      </c>
      <c r="J20" s="10">
        <f>+'24-02-006 Ind Proy'!U163</f>
        <v>0</v>
      </c>
      <c r="K20" s="10">
        <f>+'24-02-006 Ind Proy'!V163</f>
        <v>0</v>
      </c>
      <c r="L20" s="10">
        <f>+'24-02-006 Ind Proy'!W163</f>
        <v>0</v>
      </c>
      <c r="M20" s="10">
        <f>+'24-02-006 Ind Proy'!X163</f>
        <v>0</v>
      </c>
      <c r="N20" s="10">
        <f>+'24-02-006 Ind Proy'!Y163</f>
        <v>0</v>
      </c>
      <c r="O20" s="10">
        <f>+'24-02-006 Ind Proy'!Z163</f>
        <v>0</v>
      </c>
      <c r="P20" s="10">
        <f>+'24-02-006 Ind Proy'!AA163</f>
        <v>0</v>
      </c>
      <c r="Q20" s="10">
        <f>+'24-02-006 Ind Proy'!AB163</f>
        <v>0</v>
      </c>
      <c r="R20" s="10">
        <f>+'24-02-006 Ind Proy'!AC163</f>
        <v>0</v>
      </c>
      <c r="S20" s="10">
        <f>+'24-02-006 Ind Proy'!AD163</f>
        <v>0</v>
      </c>
      <c r="T20" s="10">
        <f>+'24-02-006 Ind Proy'!AE163</f>
        <v>0</v>
      </c>
      <c r="U20" s="10">
        <f>+'24-02-006 Ind Proy'!AF163</f>
        <v>0</v>
      </c>
      <c r="V20" s="10">
        <f>+'24-02-006 Ind Proy'!AG163</f>
        <v>0</v>
      </c>
      <c r="W20" s="10">
        <f>+'24-02-006 Ind Proy'!AH163</f>
        <v>0</v>
      </c>
      <c r="X20" s="49">
        <f>+'24-02-006 Ind Proy'!AI163</f>
        <v>0</v>
      </c>
      <c r="Y20" s="49">
        <f>+'24-02-006 Ind Proy'!AJ163</f>
        <v>0</v>
      </c>
    </row>
    <row r="21" spans="1:25" s="45" customFormat="1" ht="24.75" customHeight="1" x14ac:dyDescent="0.25">
      <c r="A21" s="50" t="s">
        <v>68</v>
      </c>
      <c r="B21" s="10">
        <f>+'24-02-006 Ind Proy'!J175</f>
        <v>0</v>
      </c>
      <c r="C21" s="10">
        <f>+'24-02-006 Ind Proy'!K175</f>
        <v>0</v>
      </c>
      <c r="D21" s="10">
        <f>+'24-02-006 Ind Proy'!M175</f>
        <v>0</v>
      </c>
      <c r="E21" s="10">
        <f>+'24-02-006 Ind Proy'!N175</f>
        <v>0</v>
      </c>
      <c r="F21" s="10">
        <f>+'24-02-006 Ind Proy'!O175</f>
        <v>0</v>
      </c>
      <c r="G21" s="10">
        <f>+'24-02-006 Ind Proy'!R175</f>
        <v>0</v>
      </c>
      <c r="H21" s="10">
        <f>+'24-02-006 Ind Proy'!S175</f>
        <v>0</v>
      </c>
      <c r="I21" s="10">
        <f>+'24-02-006 Ind Proy'!T175</f>
        <v>0</v>
      </c>
      <c r="J21" s="10">
        <f>+'24-02-006 Ind Proy'!U175</f>
        <v>0</v>
      </c>
      <c r="K21" s="10">
        <f>+'24-02-006 Ind Proy'!V175</f>
        <v>0</v>
      </c>
      <c r="L21" s="10">
        <f>+'24-02-006 Ind Proy'!W175</f>
        <v>0</v>
      </c>
      <c r="M21" s="10">
        <f>+'24-02-006 Ind Proy'!X175</f>
        <v>0</v>
      </c>
      <c r="N21" s="10">
        <f>+'24-02-006 Ind Proy'!Y175</f>
        <v>0</v>
      </c>
      <c r="O21" s="10">
        <f>+'24-02-006 Ind Proy'!Z175</f>
        <v>0</v>
      </c>
      <c r="P21" s="10">
        <f>+'24-02-006 Ind Proy'!AA175</f>
        <v>0</v>
      </c>
      <c r="Q21" s="10">
        <f>+'24-02-006 Ind Proy'!AB175</f>
        <v>0</v>
      </c>
      <c r="R21" s="10">
        <f>+'24-02-006 Ind Proy'!AC175</f>
        <v>0</v>
      </c>
      <c r="S21" s="10">
        <f>+'24-02-006 Ind Proy'!AD175</f>
        <v>0</v>
      </c>
      <c r="T21" s="10">
        <f>+'24-02-006 Ind Proy'!AE175</f>
        <v>0</v>
      </c>
      <c r="U21" s="10">
        <f>+'24-02-006 Ind Proy'!AF175</f>
        <v>0</v>
      </c>
      <c r="V21" s="10">
        <f>+'24-02-006 Ind Proy'!AG175</f>
        <v>0</v>
      </c>
      <c r="W21" s="10">
        <f>+'24-02-006 Ind Proy'!AH175</f>
        <v>0</v>
      </c>
      <c r="X21" s="49">
        <f>+'24-02-006 Ind Proy'!AI175</f>
        <v>0</v>
      </c>
      <c r="Y21" s="49">
        <f>+'24-02-006 Ind Proy'!AJ175</f>
        <v>0</v>
      </c>
    </row>
    <row r="22" spans="1:25" s="45" customFormat="1" ht="24.75" customHeight="1" x14ac:dyDescent="0.25">
      <c r="A22" s="50" t="s">
        <v>70</v>
      </c>
      <c r="B22" s="10">
        <f>+'24-02-006 Ind Proy'!J187</f>
        <v>0</v>
      </c>
      <c r="C22" s="10">
        <f>+'24-02-006 Ind Proy'!K187</f>
        <v>0</v>
      </c>
      <c r="D22" s="10">
        <f>+'24-02-006 Ind Proy'!M187</f>
        <v>0</v>
      </c>
      <c r="E22" s="10">
        <f>+'24-02-006 Ind Proy'!N187</f>
        <v>0</v>
      </c>
      <c r="F22" s="10">
        <f>+'24-02-006 Ind Proy'!O187</f>
        <v>0</v>
      </c>
      <c r="G22" s="10">
        <f>+'24-02-006 Ind Proy'!R187</f>
        <v>0</v>
      </c>
      <c r="H22" s="10">
        <f>+'24-02-006 Ind Proy'!S187</f>
        <v>0</v>
      </c>
      <c r="I22" s="10">
        <f>+'24-02-006 Ind Proy'!T187</f>
        <v>0</v>
      </c>
      <c r="J22" s="10">
        <f>+'24-02-006 Ind Proy'!U187</f>
        <v>0</v>
      </c>
      <c r="K22" s="10">
        <f>+'24-02-006 Ind Proy'!V187</f>
        <v>0</v>
      </c>
      <c r="L22" s="10">
        <f>+'24-02-006 Ind Proy'!W187</f>
        <v>0</v>
      </c>
      <c r="M22" s="10">
        <f>+'24-02-006 Ind Proy'!X187</f>
        <v>0</v>
      </c>
      <c r="N22" s="10">
        <f>+'24-02-006 Ind Proy'!Y187</f>
        <v>0</v>
      </c>
      <c r="O22" s="10">
        <f>+'24-02-006 Ind Proy'!Z187</f>
        <v>0</v>
      </c>
      <c r="P22" s="10">
        <f>+'24-02-006 Ind Proy'!AA187</f>
        <v>0</v>
      </c>
      <c r="Q22" s="10">
        <f>+'24-02-006 Ind Proy'!AB187</f>
        <v>0</v>
      </c>
      <c r="R22" s="10">
        <f>+'24-02-006 Ind Proy'!AC187</f>
        <v>0</v>
      </c>
      <c r="S22" s="10">
        <f>+'24-02-006 Ind Proy'!AD187</f>
        <v>0</v>
      </c>
      <c r="T22" s="10">
        <f>+'24-02-006 Ind Proy'!AE187</f>
        <v>0</v>
      </c>
      <c r="U22" s="10">
        <f>+'24-02-006 Ind Proy'!AF187</f>
        <v>0</v>
      </c>
      <c r="V22" s="10">
        <f>+'24-02-006 Ind Proy'!AG187</f>
        <v>0</v>
      </c>
      <c r="W22" s="10">
        <f>+'24-02-006 Ind Proy'!AH187</f>
        <v>0</v>
      </c>
      <c r="X22" s="49">
        <f>+'24-02-006 Ind Proy'!AI187</f>
        <v>0</v>
      </c>
      <c r="Y22" s="49">
        <f>+'24-02-006 Ind Proy'!AJ187</f>
        <v>0</v>
      </c>
    </row>
    <row r="23" spans="1:25" s="45" customFormat="1" ht="24.75" customHeight="1" x14ac:dyDescent="0.25">
      <c r="A23" s="51" t="s">
        <v>72</v>
      </c>
      <c r="B23" s="10">
        <f>+'24-02-006 Ind Proy'!J190</f>
        <v>1022494000</v>
      </c>
      <c r="C23" s="10">
        <f>+'24-02-006 Ind Proy'!K190</f>
        <v>1022494000</v>
      </c>
      <c r="D23" s="10">
        <f>+'24-02-006 Ind Proy'!M190</f>
        <v>0</v>
      </c>
      <c r="E23" s="10">
        <f>+'24-02-006 Ind Proy'!N190</f>
        <v>0</v>
      </c>
      <c r="F23" s="10">
        <f>+'24-02-006 Ind Proy'!O190</f>
        <v>0</v>
      </c>
      <c r="G23" s="10">
        <f>+'24-02-006 Ind Proy'!R190</f>
        <v>0</v>
      </c>
      <c r="H23" s="10">
        <f>+'24-02-006 Ind Proy'!S190</f>
        <v>0</v>
      </c>
      <c r="I23" s="10">
        <f>+'24-02-006 Ind Proy'!T190</f>
        <v>0</v>
      </c>
      <c r="J23" s="10">
        <f>+'24-02-006 Ind Proy'!U190</f>
        <v>0</v>
      </c>
      <c r="K23" s="10">
        <f>+'24-02-006 Ind Proy'!V190</f>
        <v>0</v>
      </c>
      <c r="L23" s="10">
        <f>+'24-02-006 Ind Proy'!W190</f>
        <v>0</v>
      </c>
      <c r="M23" s="10">
        <f>+'24-02-006 Ind Proy'!X190</f>
        <v>0</v>
      </c>
      <c r="N23" s="10">
        <f>+'24-02-006 Ind Proy'!Y190</f>
        <v>0</v>
      </c>
      <c r="O23" s="10">
        <f>+'24-02-006 Ind Proy'!Z190</f>
        <v>0</v>
      </c>
      <c r="P23" s="10">
        <f>+'24-02-006 Ind Proy'!AA190</f>
        <v>0</v>
      </c>
      <c r="Q23" s="10">
        <f>+'24-02-006 Ind Proy'!AB190</f>
        <v>0</v>
      </c>
      <c r="R23" s="10">
        <f>+'24-02-006 Ind Proy'!AC190</f>
        <v>0</v>
      </c>
      <c r="S23" s="10">
        <f>+'24-02-006 Ind Proy'!AD190</f>
        <v>0</v>
      </c>
      <c r="T23" s="10">
        <f>+'24-02-006 Ind Proy'!AE190</f>
        <v>0</v>
      </c>
      <c r="U23" s="10">
        <f>+'24-02-006 Ind Proy'!AF190</f>
        <v>0</v>
      </c>
      <c r="V23" s="10">
        <f>+'24-02-006 Ind Proy'!AG190</f>
        <v>0</v>
      </c>
      <c r="W23" s="10">
        <f>+'24-02-006 Ind Proy'!AH190</f>
        <v>0</v>
      </c>
      <c r="X23" s="49">
        <f>+'24-02-006 Ind Proy'!AI190</f>
        <v>0</v>
      </c>
      <c r="Y23" s="49">
        <f>+'24-02-006 Ind Proy'!AJ190</f>
        <v>0</v>
      </c>
    </row>
    <row r="24" spans="1:25" ht="25.5" x14ac:dyDescent="0.25">
      <c r="A24" s="173" t="str">
        <f>"TOTAL ASIG."&amp;" "&amp;$A$5</f>
        <v>TOTAL ASIG. 24-02-006 "Habilidades para la Vida - JUNAEB"</v>
      </c>
      <c r="B24" s="174">
        <f t="shared" ref="B24:W24" si="0">SUM(B8:B23)</f>
        <v>1022494000</v>
      </c>
      <c r="C24" s="174">
        <f t="shared" si="0"/>
        <v>1022494000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0</v>
      </c>
      <c r="J24" s="174">
        <f t="shared" si="0"/>
        <v>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0</v>
      </c>
      <c r="X24" s="175">
        <f>+'24-02-006 Ind Proy'!AI191</f>
        <v>0</v>
      </c>
      <c r="Y24" s="175">
        <f>'24-02-006 Ind Proy'!AJ191</f>
        <v>0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F14" sqref="F14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+'24-03-343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+'24-03-343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+'24-03-343 Ind. Proy'!A5:U5</f>
        <v>24-03-343 "Programa de Apoyo a personas en situación de calle"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+'24-03-343 Ind. Proy'!J11</f>
        <v>0</v>
      </c>
      <c r="C8" s="10">
        <f>+'24-03-343 Ind. Proy'!K11</f>
        <v>0</v>
      </c>
      <c r="D8" s="10">
        <f>+'24-03-343 Ind. Proy'!M11</f>
        <v>0</v>
      </c>
      <c r="E8" s="10">
        <f>+'24-03-343 Ind. Proy'!N11</f>
        <v>0</v>
      </c>
      <c r="F8" s="10">
        <f>+'24-03-343 Ind. Proy'!O11</f>
        <v>0</v>
      </c>
      <c r="G8" s="10">
        <f>+'24-03-343 Ind. Proy'!R11</f>
        <v>0</v>
      </c>
      <c r="H8" s="10">
        <f>+'24-03-343 Ind. Proy'!S11</f>
        <v>0</v>
      </c>
      <c r="I8" s="10">
        <f>+'24-03-343 Ind. Proy'!T11</f>
        <v>0</v>
      </c>
      <c r="J8" s="10">
        <f>+'24-03-343 Ind. Proy'!U11</f>
        <v>0</v>
      </c>
      <c r="K8" s="10">
        <f>+'24-03-343 Ind. Proy'!V11</f>
        <v>0</v>
      </c>
      <c r="L8" s="10">
        <f>+'24-03-343 Ind. Proy'!W11</f>
        <v>0</v>
      </c>
      <c r="M8" s="10">
        <f>+'24-03-343 Ind. Proy'!X11</f>
        <v>0</v>
      </c>
      <c r="N8" s="10">
        <f>+'24-03-343 Ind. Proy'!Y11</f>
        <v>0</v>
      </c>
      <c r="O8" s="10">
        <f>+'24-03-343 Ind. Proy'!Z11</f>
        <v>0</v>
      </c>
      <c r="P8" s="10">
        <f>+'24-03-343 Ind. Proy'!AA11</f>
        <v>0</v>
      </c>
      <c r="Q8" s="10">
        <f>+'24-03-343 Ind. Proy'!AB11</f>
        <v>0</v>
      </c>
      <c r="R8" s="10">
        <f>+'24-03-343 Ind. Proy'!AC11</f>
        <v>0</v>
      </c>
      <c r="S8" s="10">
        <f>+'24-03-343 Ind. Proy'!AD11</f>
        <v>0</v>
      </c>
      <c r="T8" s="10">
        <f>+'24-03-343 Ind. Proy'!AE11</f>
        <v>0</v>
      </c>
      <c r="U8" s="10">
        <f>+'24-03-343 Ind. Proy'!AF11</f>
        <v>0</v>
      </c>
      <c r="V8" s="10">
        <f>+'24-03-343 Ind. Proy'!AG11</f>
        <v>0</v>
      </c>
      <c r="W8" s="10">
        <f>+'24-03-343 Ind. Proy'!AH11</f>
        <v>0</v>
      </c>
      <c r="X8" s="49">
        <f>+'24-03-343 Ind. Proy'!AI11</f>
        <v>0</v>
      </c>
      <c r="Y8" s="49">
        <f>+'24-03-343 Ind. Proy'!AJ11</f>
        <v>0</v>
      </c>
    </row>
    <row r="9" spans="1:25" s="45" customFormat="1" ht="24.75" customHeight="1" x14ac:dyDescent="0.25">
      <c r="A9" s="48" t="s">
        <v>44</v>
      </c>
      <c r="B9" s="10">
        <f>+'24-03-343 Ind. Proy'!J15</f>
        <v>925251</v>
      </c>
      <c r="C9" s="10">
        <f>+'24-03-343 Ind. Proy'!K15</f>
        <v>52917</v>
      </c>
      <c r="D9" s="10">
        <f>+'24-03-343 Ind. Proy'!M15</f>
        <v>0</v>
      </c>
      <c r="E9" s="10">
        <f>+'24-03-343 Ind. Proy'!N15</f>
        <v>0</v>
      </c>
      <c r="F9" s="10">
        <f>+'24-03-343 Ind. Proy'!O15</f>
        <v>0</v>
      </c>
      <c r="G9" s="10">
        <f>+'24-03-343 Ind. Proy'!R15</f>
        <v>0</v>
      </c>
      <c r="H9" s="10">
        <f>+'24-03-343 Ind. Proy'!S15</f>
        <v>0</v>
      </c>
      <c r="I9" s="10">
        <f>+'24-03-343 Ind. Proy'!T15</f>
        <v>0</v>
      </c>
      <c r="J9" s="10">
        <f>+'24-03-343 Ind. Proy'!U15</f>
        <v>0</v>
      </c>
      <c r="K9" s="10">
        <f>+'24-03-343 Ind. Proy'!V15</f>
        <v>105834</v>
      </c>
      <c r="L9" s="10">
        <f>+'24-03-343 Ind. Proy'!W15</f>
        <v>105834</v>
      </c>
      <c r="M9" s="10">
        <f>+'24-03-343 Ind. Proy'!X15</f>
        <v>105834</v>
      </c>
      <c r="N9" s="10">
        <f>+'24-03-343 Ind. Proy'!Y15</f>
        <v>52917</v>
      </c>
      <c r="O9" s="10">
        <f>+'24-03-343 Ind. Proy'!Z15</f>
        <v>0</v>
      </c>
      <c r="P9" s="10">
        <f>+'24-03-343 Ind. Proy'!AA15</f>
        <v>0</v>
      </c>
      <c r="Q9" s="10">
        <f>+'24-03-343 Ind. Proy'!AB15</f>
        <v>0</v>
      </c>
      <c r="R9" s="10">
        <f>+'24-03-343 Ind. Proy'!AC15</f>
        <v>0</v>
      </c>
      <c r="S9" s="10">
        <f>+'24-03-343 Ind. Proy'!AD15</f>
        <v>0</v>
      </c>
      <c r="T9" s="10">
        <f>+'24-03-343 Ind. Proy'!AE15</f>
        <v>52917</v>
      </c>
      <c r="U9" s="10">
        <f>+'24-03-343 Ind. Proy'!AF15</f>
        <v>52917.020224782245</v>
      </c>
      <c r="V9" s="10">
        <f>+'24-03-343 Ind. Proy'!AG15</f>
        <v>52917.020471011958</v>
      </c>
      <c r="W9" s="10">
        <f>+'24-03-343 Ind. Proy'!AH15</f>
        <v>52917</v>
      </c>
      <c r="X9" s="49">
        <f>+'24-03-343 Ind. Proy'!AI15</f>
        <v>5.7192048427940095E-2</v>
      </c>
      <c r="Y9" s="49">
        <f>+'24-03-343 Ind. Proy'!AJ15</f>
        <v>2.4622971022192E-4</v>
      </c>
    </row>
    <row r="10" spans="1:25" s="45" customFormat="1" ht="24.75" customHeight="1" x14ac:dyDescent="0.25">
      <c r="A10" s="48" t="s">
        <v>46</v>
      </c>
      <c r="B10" s="10">
        <f>+'24-03-343 Ind. Proy'!J18</f>
        <v>0</v>
      </c>
      <c r="C10" s="10">
        <f>+'24-03-343 Ind. Proy'!K18</f>
        <v>0</v>
      </c>
      <c r="D10" s="10">
        <f>+'24-03-343 Ind. Proy'!M18</f>
        <v>0</v>
      </c>
      <c r="E10" s="10">
        <f>+'24-03-343 Ind. Proy'!N18</f>
        <v>0</v>
      </c>
      <c r="F10" s="10">
        <f>+'24-03-343 Ind. Proy'!O18</f>
        <v>0</v>
      </c>
      <c r="G10" s="10">
        <f>+'24-03-343 Ind. Proy'!R18</f>
        <v>0</v>
      </c>
      <c r="H10" s="10">
        <f>+'24-03-343 Ind. Proy'!S18</f>
        <v>0</v>
      </c>
      <c r="I10" s="10">
        <f>+'24-03-343 Ind. Proy'!T18</f>
        <v>0</v>
      </c>
      <c r="J10" s="10">
        <f>+'24-03-343 Ind. Proy'!U18</f>
        <v>0</v>
      </c>
      <c r="K10" s="10">
        <f>+'24-03-343 Ind. Proy'!V18</f>
        <v>0</v>
      </c>
      <c r="L10" s="10">
        <f>+'24-03-343 Ind. Proy'!W18</f>
        <v>0</v>
      </c>
      <c r="M10" s="10">
        <f>+'24-03-343 Ind. Proy'!X18</f>
        <v>0</v>
      </c>
      <c r="N10" s="10">
        <f>+'24-03-343 Ind. Proy'!Y18</f>
        <v>0</v>
      </c>
      <c r="O10" s="10">
        <f>+'24-03-343 Ind. Proy'!Z18</f>
        <v>0</v>
      </c>
      <c r="P10" s="10">
        <f>+'24-03-343 Ind. Proy'!AA18</f>
        <v>0</v>
      </c>
      <c r="Q10" s="10">
        <f>+'24-03-343 Ind. Proy'!AB18</f>
        <v>0</v>
      </c>
      <c r="R10" s="10">
        <f>+'24-03-343 Ind. Proy'!AC18</f>
        <v>0</v>
      </c>
      <c r="S10" s="10">
        <f>+'24-03-343 Ind. Proy'!AD18</f>
        <v>0</v>
      </c>
      <c r="T10" s="10">
        <f>+'24-03-343 Ind. Proy'!AE18</f>
        <v>0</v>
      </c>
      <c r="U10" s="10">
        <f>+'24-03-343 Ind. Proy'!AF18</f>
        <v>0</v>
      </c>
      <c r="V10" s="10">
        <f>+'24-03-343 Ind. Proy'!AG18</f>
        <v>0</v>
      </c>
      <c r="W10" s="10">
        <f>+'24-03-343 Ind. Proy'!AH18</f>
        <v>0</v>
      </c>
      <c r="X10" s="49">
        <f>+'24-03-343 Ind. Proy'!AI18</f>
        <v>0</v>
      </c>
      <c r="Y10" s="49">
        <f>+'24-03-343 Ind. Proy'!AJ18</f>
        <v>0</v>
      </c>
    </row>
    <row r="11" spans="1:25" s="45" customFormat="1" ht="24.75" customHeight="1" x14ac:dyDescent="0.25">
      <c r="A11" s="48" t="s">
        <v>48</v>
      </c>
      <c r="B11" s="10">
        <f>+'24-03-343 Ind. Proy'!J22</f>
        <v>0</v>
      </c>
      <c r="C11" s="10">
        <f>+'24-03-343 Ind. Proy'!K22</f>
        <v>0</v>
      </c>
      <c r="D11" s="10">
        <f>+'24-03-343 Ind. Proy'!M22</f>
        <v>0</v>
      </c>
      <c r="E11" s="10">
        <f>+'24-03-343 Ind. Proy'!N22</f>
        <v>0</v>
      </c>
      <c r="F11" s="10">
        <f>+'24-03-343 Ind. Proy'!O22</f>
        <v>0</v>
      </c>
      <c r="G11" s="10">
        <f>+'24-03-343 Ind. Proy'!R22</f>
        <v>0</v>
      </c>
      <c r="H11" s="10">
        <f>+'24-03-343 Ind. Proy'!S22</f>
        <v>0</v>
      </c>
      <c r="I11" s="10">
        <f>+'24-03-343 Ind. Proy'!T22</f>
        <v>0</v>
      </c>
      <c r="J11" s="10">
        <f>+'24-03-343 Ind. Proy'!U22</f>
        <v>0</v>
      </c>
      <c r="K11" s="10">
        <f>+'24-03-343 Ind. Proy'!V22</f>
        <v>0</v>
      </c>
      <c r="L11" s="10">
        <f>+'24-03-343 Ind. Proy'!W22</f>
        <v>0</v>
      </c>
      <c r="M11" s="10">
        <f>+'24-03-343 Ind. Proy'!X22</f>
        <v>0</v>
      </c>
      <c r="N11" s="10">
        <f>+'24-03-343 Ind. Proy'!Y22</f>
        <v>0</v>
      </c>
      <c r="O11" s="10">
        <f>+'24-03-343 Ind. Proy'!Z22</f>
        <v>0</v>
      </c>
      <c r="P11" s="10">
        <f>+'24-03-343 Ind. Proy'!AA22</f>
        <v>0</v>
      </c>
      <c r="Q11" s="10">
        <f>+'24-03-343 Ind. Proy'!AB22</f>
        <v>0</v>
      </c>
      <c r="R11" s="10">
        <f>+'24-03-343 Ind. Proy'!AC22</f>
        <v>0</v>
      </c>
      <c r="S11" s="10">
        <f>+'24-03-343 Ind. Proy'!AD22</f>
        <v>0</v>
      </c>
      <c r="T11" s="10">
        <f>+'24-03-343 Ind. Proy'!AE22</f>
        <v>0</v>
      </c>
      <c r="U11" s="10">
        <f>+'24-03-343 Ind. Proy'!AF22</f>
        <v>0</v>
      </c>
      <c r="V11" s="10">
        <f>+'24-03-343 Ind. Proy'!AG22</f>
        <v>0</v>
      </c>
      <c r="W11" s="10">
        <f>+'24-03-343 Ind. Proy'!AH22</f>
        <v>0</v>
      </c>
      <c r="X11" s="49">
        <f>+'24-03-343 Ind. Proy'!AI22</f>
        <v>0</v>
      </c>
      <c r="Y11" s="49">
        <f>+'24-03-343 Ind. Proy'!AJ22</f>
        <v>0</v>
      </c>
    </row>
    <row r="12" spans="1:25" s="45" customFormat="1" ht="24.75" customHeight="1" x14ac:dyDescent="0.25">
      <c r="A12" s="48" t="s">
        <v>50</v>
      </c>
      <c r="B12" s="10">
        <f>+'24-03-343 Ind. Proy'!J27</f>
        <v>86100000</v>
      </c>
      <c r="C12" s="10">
        <f>+'24-03-343 Ind. Proy'!K27</f>
        <v>86100000</v>
      </c>
      <c r="D12" s="10">
        <f>+'24-03-343 Ind. Proy'!M27</f>
        <v>0</v>
      </c>
      <c r="E12" s="10">
        <f>+'24-03-343 Ind. Proy'!N27</f>
        <v>0</v>
      </c>
      <c r="F12" s="10">
        <f>+'24-03-343 Ind. Proy'!O27</f>
        <v>0</v>
      </c>
      <c r="G12" s="10">
        <f>+'24-03-343 Ind. Proy'!R27</f>
        <v>0</v>
      </c>
      <c r="H12" s="10">
        <f>+'24-03-343 Ind. Proy'!S27</f>
        <v>0</v>
      </c>
      <c r="I12" s="10">
        <f>+'24-03-343 Ind. Proy'!T27</f>
        <v>0</v>
      </c>
      <c r="J12" s="10">
        <f>+'24-03-343 Ind. Proy'!U27</f>
        <v>0</v>
      </c>
      <c r="K12" s="10">
        <f>+'24-03-343 Ind. Proy'!V27</f>
        <v>0</v>
      </c>
      <c r="L12" s="10">
        <f>+'24-03-343 Ind. Proy'!W27</f>
        <v>0</v>
      </c>
      <c r="M12" s="10">
        <f>+'24-03-343 Ind. Proy'!X27</f>
        <v>78000000</v>
      </c>
      <c r="N12" s="10">
        <f>+'24-03-343 Ind. Proy'!Y27</f>
        <v>78000000</v>
      </c>
      <c r="O12" s="10">
        <f>+'24-03-343 Ind. Proy'!Z27</f>
        <v>0</v>
      </c>
      <c r="P12" s="10">
        <f>+'24-03-343 Ind. Proy'!AA27</f>
        <v>0</v>
      </c>
      <c r="Q12" s="10">
        <f>+'24-03-343 Ind. Proy'!AB27</f>
        <v>0</v>
      </c>
      <c r="R12" s="10">
        <f>+'24-03-343 Ind. Proy'!AC27</f>
        <v>0</v>
      </c>
      <c r="S12" s="10">
        <f>+'24-03-343 Ind. Proy'!AD27</f>
        <v>0</v>
      </c>
      <c r="T12" s="10">
        <f>+'24-03-343 Ind. Proy'!AE27</f>
        <v>0</v>
      </c>
      <c r="U12" s="10">
        <f>+'24-03-343 Ind. Proy'!AF27</f>
        <v>0</v>
      </c>
      <c r="V12" s="10">
        <f>+'24-03-343 Ind. Proy'!AG27</f>
        <v>0</v>
      </c>
      <c r="W12" s="10">
        <f>+'24-03-343 Ind. Proy'!AH27</f>
        <v>78000000</v>
      </c>
      <c r="X12" s="49">
        <f>+'24-03-343 Ind. Proy'!AI27</f>
        <v>0.90592334494773519</v>
      </c>
      <c r="Y12" s="49">
        <f>+'24-03-343 Ind. Proy'!AJ27</f>
        <v>0.36294418423776403</v>
      </c>
    </row>
    <row r="13" spans="1:25" s="45" customFormat="1" ht="24.75" customHeight="1" x14ac:dyDescent="0.25">
      <c r="A13" s="48" t="s">
        <v>52</v>
      </c>
      <c r="B13" s="10">
        <f>+'24-03-343 Ind. Proy'!J30</f>
        <v>0</v>
      </c>
      <c r="C13" s="10">
        <f>+'24-03-343 Ind. Proy'!K30</f>
        <v>0</v>
      </c>
      <c r="D13" s="10">
        <f>+'24-03-343 Ind. Proy'!M30</f>
        <v>0</v>
      </c>
      <c r="E13" s="10">
        <f>+'24-03-343 Ind. Proy'!N30</f>
        <v>0</v>
      </c>
      <c r="F13" s="10">
        <f>+'24-03-343 Ind. Proy'!O30</f>
        <v>0</v>
      </c>
      <c r="G13" s="10">
        <f>+'24-03-343 Ind. Proy'!R30</f>
        <v>0</v>
      </c>
      <c r="H13" s="10">
        <f>+'24-03-343 Ind. Proy'!S30</f>
        <v>0</v>
      </c>
      <c r="I13" s="10">
        <f>+'24-03-343 Ind. Proy'!T30</f>
        <v>0</v>
      </c>
      <c r="J13" s="10">
        <f>+'24-03-343 Ind. Proy'!U30</f>
        <v>0</v>
      </c>
      <c r="K13" s="10">
        <f>+'24-03-343 Ind. Proy'!V30</f>
        <v>0</v>
      </c>
      <c r="L13" s="10">
        <f>+'24-03-343 Ind. Proy'!W30</f>
        <v>0</v>
      </c>
      <c r="M13" s="10">
        <f>+'24-03-343 Ind. Proy'!X30</f>
        <v>0</v>
      </c>
      <c r="N13" s="10">
        <f>+'24-03-343 Ind. Proy'!Y30</f>
        <v>0</v>
      </c>
      <c r="O13" s="10">
        <f>+'24-03-343 Ind. Proy'!Z30</f>
        <v>0</v>
      </c>
      <c r="P13" s="10">
        <f>+'24-03-343 Ind. Proy'!AA30</f>
        <v>0</v>
      </c>
      <c r="Q13" s="10">
        <f>+'24-03-343 Ind. Proy'!AB30</f>
        <v>0</v>
      </c>
      <c r="R13" s="10">
        <f>+'24-03-343 Ind. Proy'!AC30</f>
        <v>0</v>
      </c>
      <c r="S13" s="10">
        <f>+'24-03-343 Ind. Proy'!AD30</f>
        <v>0</v>
      </c>
      <c r="T13" s="10">
        <f>+'24-03-343 Ind. Proy'!AE30</f>
        <v>0</v>
      </c>
      <c r="U13" s="10">
        <f>+'24-03-343 Ind. Proy'!AF30</f>
        <v>0</v>
      </c>
      <c r="V13" s="10">
        <f>+'24-03-343 Ind. Proy'!AG30</f>
        <v>0</v>
      </c>
      <c r="W13" s="10">
        <f>+'24-03-343 Ind. Proy'!AH30</f>
        <v>0</v>
      </c>
      <c r="X13" s="49">
        <f>+'24-03-343 Ind. Proy'!AI30</f>
        <v>0</v>
      </c>
      <c r="Y13" s="49">
        <f>+'24-03-343 Ind. Proy'!AJ30</f>
        <v>0</v>
      </c>
    </row>
    <row r="14" spans="1:25" s="45" customFormat="1" ht="24.75" customHeight="1" x14ac:dyDescent="0.25">
      <c r="A14" s="48" t="s">
        <v>54</v>
      </c>
      <c r="B14" s="10">
        <f>+'24-03-343 Ind. Proy'!J34</f>
        <v>0</v>
      </c>
      <c r="C14" s="10">
        <f>+'24-03-343 Ind. Proy'!K34</f>
        <v>0</v>
      </c>
      <c r="D14" s="10">
        <f>+'24-03-343 Ind. Proy'!M34</f>
        <v>0</v>
      </c>
      <c r="E14" s="10">
        <f>+'24-03-343 Ind. Proy'!N34</f>
        <v>0</v>
      </c>
      <c r="F14" s="10">
        <f>+'24-03-343 Ind. Proy'!O34</f>
        <v>0</v>
      </c>
      <c r="G14" s="10">
        <f>+'24-03-343 Ind. Proy'!R34</f>
        <v>0</v>
      </c>
      <c r="H14" s="10">
        <f>+'24-03-343 Ind. Proy'!S34</f>
        <v>0</v>
      </c>
      <c r="I14" s="10">
        <f>+'24-03-343 Ind. Proy'!T34</f>
        <v>0</v>
      </c>
      <c r="J14" s="10">
        <f>+'24-03-343 Ind. Proy'!U34</f>
        <v>0</v>
      </c>
      <c r="K14" s="10">
        <f>+'24-03-343 Ind. Proy'!V34</f>
        <v>0</v>
      </c>
      <c r="L14" s="10">
        <f>+'24-03-343 Ind. Proy'!W34</f>
        <v>0</v>
      </c>
      <c r="M14" s="10">
        <f>+'24-03-343 Ind. Proy'!X34</f>
        <v>0</v>
      </c>
      <c r="N14" s="10">
        <f>+'24-03-343 Ind. Proy'!Y34</f>
        <v>0</v>
      </c>
      <c r="O14" s="10">
        <f>+'24-03-343 Ind. Proy'!Z34</f>
        <v>0</v>
      </c>
      <c r="P14" s="10">
        <f>+'24-03-343 Ind. Proy'!AA34</f>
        <v>0</v>
      </c>
      <c r="Q14" s="10">
        <f>+'24-03-343 Ind. Proy'!AB34</f>
        <v>0</v>
      </c>
      <c r="R14" s="10">
        <f>+'24-03-343 Ind. Proy'!AC34</f>
        <v>0</v>
      </c>
      <c r="S14" s="10">
        <f>+'24-03-343 Ind. Proy'!AD34</f>
        <v>0</v>
      </c>
      <c r="T14" s="10">
        <f>+'24-03-343 Ind. Proy'!AE34</f>
        <v>0</v>
      </c>
      <c r="U14" s="10">
        <f>+'24-03-343 Ind. Proy'!AF34</f>
        <v>0</v>
      </c>
      <c r="V14" s="10">
        <f>+'24-03-343 Ind. Proy'!AG34</f>
        <v>0</v>
      </c>
      <c r="W14" s="10">
        <f>+'24-03-343 Ind. Proy'!AH34</f>
        <v>0</v>
      </c>
      <c r="X14" s="49">
        <f>+'24-03-343 Ind. Proy'!AI34</f>
        <v>0</v>
      </c>
      <c r="Y14" s="49">
        <f>+'24-03-343 Ind. Proy'!AJ34</f>
        <v>0</v>
      </c>
    </row>
    <row r="15" spans="1:25" s="45" customFormat="1" ht="24.75" customHeight="1" x14ac:dyDescent="0.25">
      <c r="A15" s="48" t="s">
        <v>56</v>
      </c>
      <c r="B15" s="10">
        <f>+'24-03-343 Ind. Proy'!J39</f>
        <v>86100000</v>
      </c>
      <c r="C15" s="10">
        <f>+'24-03-343 Ind. Proy'!K39</f>
        <v>86100000</v>
      </c>
      <c r="D15" s="10">
        <f>+'24-03-343 Ind. Proy'!M39</f>
        <v>0</v>
      </c>
      <c r="E15" s="10">
        <f>+'24-03-343 Ind. Proy'!N39</f>
        <v>0</v>
      </c>
      <c r="F15" s="10">
        <f>+'24-03-343 Ind. Proy'!O39</f>
        <v>0</v>
      </c>
      <c r="G15" s="10">
        <f>+'24-03-343 Ind. Proy'!R39</f>
        <v>0</v>
      </c>
      <c r="H15" s="10">
        <f>+'24-03-343 Ind. Proy'!S39</f>
        <v>0</v>
      </c>
      <c r="I15" s="10">
        <f>+'24-03-343 Ind. Proy'!T39</f>
        <v>0</v>
      </c>
      <c r="J15" s="10">
        <f>+'24-03-343 Ind. Proy'!U39</f>
        <v>0</v>
      </c>
      <c r="K15" s="10">
        <f>+'24-03-343 Ind. Proy'!V39</f>
        <v>0</v>
      </c>
      <c r="L15" s="10">
        <f>+'24-03-343 Ind. Proy'!W39</f>
        <v>78000000</v>
      </c>
      <c r="M15" s="10">
        <f>+'24-03-343 Ind. Proy'!X39</f>
        <v>0</v>
      </c>
      <c r="N15" s="10">
        <f>+'24-03-343 Ind. Proy'!Y39</f>
        <v>78000000</v>
      </c>
      <c r="O15" s="10">
        <f>+'24-03-343 Ind. Proy'!Z39</f>
        <v>0</v>
      </c>
      <c r="P15" s="10">
        <f>+'24-03-343 Ind. Proy'!AA39</f>
        <v>0</v>
      </c>
      <c r="Q15" s="10">
        <f>+'24-03-343 Ind. Proy'!AB39</f>
        <v>0</v>
      </c>
      <c r="R15" s="10">
        <f>+'24-03-343 Ind. Proy'!AC39</f>
        <v>0</v>
      </c>
      <c r="S15" s="10">
        <f>+'24-03-343 Ind. Proy'!AD39</f>
        <v>0</v>
      </c>
      <c r="T15" s="10">
        <f>+'24-03-343 Ind. Proy'!AE39</f>
        <v>0</v>
      </c>
      <c r="U15" s="10">
        <f>+'24-03-343 Ind. Proy'!AF39</f>
        <v>0</v>
      </c>
      <c r="V15" s="10">
        <f>+'24-03-343 Ind. Proy'!AG39</f>
        <v>0</v>
      </c>
      <c r="W15" s="10">
        <f>+'24-03-343 Ind. Proy'!AH39</f>
        <v>78000000</v>
      </c>
      <c r="X15" s="49">
        <f>+'24-03-343 Ind. Proy'!AI39</f>
        <v>0.90592334494773519</v>
      </c>
      <c r="Y15" s="49">
        <f>+'24-03-343 Ind. Proy'!AJ39</f>
        <v>0.36294418423776403</v>
      </c>
    </row>
    <row r="16" spans="1:25" s="45" customFormat="1" ht="24.75" customHeight="1" x14ac:dyDescent="0.25">
      <c r="A16" s="48" t="s">
        <v>58</v>
      </c>
      <c r="B16" s="10">
        <f>+'24-03-343 Ind. Proy'!J44</f>
        <v>27660568</v>
      </c>
      <c r="C16" s="10">
        <f>+'24-03-343 Ind. Proy'!K44</f>
        <v>27660568</v>
      </c>
      <c r="D16" s="10">
        <f>+'24-03-343 Ind. Proy'!M44</f>
        <v>0</v>
      </c>
      <c r="E16" s="10">
        <f>+'24-03-343 Ind. Proy'!N44</f>
        <v>0</v>
      </c>
      <c r="F16" s="10">
        <f>+'24-03-343 Ind. Proy'!O44</f>
        <v>0</v>
      </c>
      <c r="G16" s="10">
        <f>+'24-03-343 Ind. Proy'!R44</f>
        <v>0</v>
      </c>
      <c r="H16" s="10">
        <f>+'24-03-343 Ind. Proy'!S44</f>
        <v>0</v>
      </c>
      <c r="I16" s="10">
        <f>+'24-03-343 Ind. Proy'!T44</f>
        <v>0</v>
      </c>
      <c r="J16" s="10">
        <f>+'24-03-343 Ind. Proy'!U44</f>
        <v>0</v>
      </c>
      <c r="K16" s="10">
        <f>+'24-03-343 Ind. Proy'!V44</f>
        <v>0</v>
      </c>
      <c r="L16" s="10">
        <f>+'24-03-343 Ind. Proy'!W44</f>
        <v>0</v>
      </c>
      <c r="M16" s="10">
        <f>+'24-03-343 Ind. Proy'!X44</f>
        <v>0</v>
      </c>
      <c r="N16" s="10">
        <f>+'24-03-343 Ind. Proy'!Y44</f>
        <v>0</v>
      </c>
      <c r="O16" s="10">
        <f>+'24-03-343 Ind. Proy'!Z44</f>
        <v>0</v>
      </c>
      <c r="P16" s="10">
        <f>+'24-03-343 Ind. Proy'!AA44</f>
        <v>0</v>
      </c>
      <c r="Q16" s="10">
        <f>+'24-03-343 Ind. Proy'!AB44</f>
        <v>0</v>
      </c>
      <c r="R16" s="10">
        <f>+'24-03-343 Ind. Proy'!AC44</f>
        <v>0</v>
      </c>
      <c r="S16" s="10">
        <f>+'24-03-343 Ind. Proy'!AD44</f>
        <v>0</v>
      </c>
      <c r="T16" s="10">
        <f>+'24-03-343 Ind. Proy'!AE44</f>
        <v>0</v>
      </c>
      <c r="U16" s="10">
        <f>+'24-03-343 Ind. Proy'!AF44</f>
        <v>0</v>
      </c>
      <c r="V16" s="10">
        <f>+'24-03-343 Ind. Proy'!AG44</f>
        <v>0</v>
      </c>
      <c r="W16" s="10">
        <f>+'24-03-343 Ind. Proy'!AH44</f>
        <v>0</v>
      </c>
      <c r="X16" s="49">
        <f>+'24-03-343 Ind. Proy'!AI44</f>
        <v>0</v>
      </c>
      <c r="Y16" s="49">
        <f>+'24-03-343 Ind. Proy'!AJ44</f>
        <v>0</v>
      </c>
    </row>
    <row r="17" spans="1:25" s="45" customFormat="1" ht="24.75" customHeight="1" x14ac:dyDescent="0.25">
      <c r="A17" s="48" t="s">
        <v>60</v>
      </c>
      <c r="B17" s="10">
        <f>+'24-03-343 Ind. Proy'!J48</f>
        <v>0</v>
      </c>
      <c r="C17" s="10">
        <f>+'24-03-343 Ind. Proy'!K48</f>
        <v>0</v>
      </c>
      <c r="D17" s="10">
        <f>+'24-03-343 Ind. Proy'!M48</f>
        <v>0</v>
      </c>
      <c r="E17" s="10">
        <f>+'24-03-343 Ind. Proy'!N48</f>
        <v>0</v>
      </c>
      <c r="F17" s="10">
        <f>+'24-03-343 Ind. Proy'!O48</f>
        <v>0</v>
      </c>
      <c r="G17" s="10">
        <f>+'24-03-343 Ind. Proy'!R48</f>
        <v>0</v>
      </c>
      <c r="H17" s="10">
        <f>+'24-03-343 Ind. Proy'!S48</f>
        <v>0</v>
      </c>
      <c r="I17" s="10">
        <f>+'24-03-343 Ind. Proy'!T48</f>
        <v>0</v>
      </c>
      <c r="J17" s="10">
        <f>+'24-03-343 Ind. Proy'!U48</f>
        <v>0</v>
      </c>
      <c r="K17" s="10">
        <f>+'24-03-343 Ind. Proy'!V48</f>
        <v>0</v>
      </c>
      <c r="L17" s="10">
        <f>+'24-03-343 Ind. Proy'!W48</f>
        <v>0</v>
      </c>
      <c r="M17" s="10">
        <f>+'24-03-343 Ind. Proy'!X48</f>
        <v>0</v>
      </c>
      <c r="N17" s="10">
        <f>+'24-03-343 Ind. Proy'!Y48</f>
        <v>0</v>
      </c>
      <c r="O17" s="10">
        <f>+'24-03-343 Ind. Proy'!Z48</f>
        <v>0</v>
      </c>
      <c r="P17" s="10">
        <f>+'24-03-343 Ind. Proy'!AA48</f>
        <v>0</v>
      </c>
      <c r="Q17" s="10">
        <f>+'24-03-343 Ind. Proy'!AB48</f>
        <v>0</v>
      </c>
      <c r="R17" s="10">
        <f>+'24-03-343 Ind. Proy'!AC48</f>
        <v>0</v>
      </c>
      <c r="S17" s="10">
        <f>+'24-03-343 Ind. Proy'!AD48</f>
        <v>0</v>
      </c>
      <c r="T17" s="10">
        <f>+'24-03-343 Ind. Proy'!AE48</f>
        <v>0</v>
      </c>
      <c r="U17" s="10">
        <f>+'24-03-343 Ind. Proy'!AF48</f>
        <v>0</v>
      </c>
      <c r="V17" s="10">
        <f>+'24-03-343 Ind. Proy'!AG48</f>
        <v>0</v>
      </c>
      <c r="W17" s="10">
        <f>+'24-03-343 Ind. Proy'!AH48</f>
        <v>0</v>
      </c>
      <c r="X17" s="49">
        <f>+'24-03-343 Ind. Proy'!AI45</f>
        <v>0</v>
      </c>
      <c r="Y17" s="49">
        <f>+'24-03-343 Ind. Proy'!AJ45</f>
        <v>0</v>
      </c>
    </row>
    <row r="18" spans="1:25" s="45" customFormat="1" ht="24.75" customHeight="1" x14ac:dyDescent="0.25">
      <c r="A18" s="48" t="s">
        <v>62</v>
      </c>
      <c r="B18" s="10">
        <f>+'24-03-343 Ind. Proy'!J52</f>
        <v>0</v>
      </c>
      <c r="C18" s="10">
        <f>+'24-03-343 Ind. Proy'!K52</f>
        <v>0</v>
      </c>
      <c r="D18" s="10">
        <f>+'24-03-343 Ind. Proy'!M52</f>
        <v>0</v>
      </c>
      <c r="E18" s="10">
        <f>+'24-03-343 Ind. Proy'!N52</f>
        <v>0</v>
      </c>
      <c r="F18" s="10">
        <f>+'24-03-343 Ind. Proy'!O52</f>
        <v>0</v>
      </c>
      <c r="G18" s="10">
        <f>+'24-03-343 Ind. Proy'!R52</f>
        <v>0</v>
      </c>
      <c r="H18" s="10">
        <f>+'24-03-343 Ind. Proy'!S52</f>
        <v>0</v>
      </c>
      <c r="I18" s="10">
        <f>+'24-03-343 Ind. Proy'!T52</f>
        <v>0</v>
      </c>
      <c r="J18" s="10">
        <f>+'24-03-343 Ind. Proy'!U52</f>
        <v>0</v>
      </c>
      <c r="K18" s="10">
        <f>+'24-03-343 Ind. Proy'!V52</f>
        <v>0</v>
      </c>
      <c r="L18" s="10">
        <f>+'24-03-343 Ind. Proy'!W52</f>
        <v>0</v>
      </c>
      <c r="M18" s="10">
        <f>+'24-03-343 Ind. Proy'!X52</f>
        <v>0</v>
      </c>
      <c r="N18" s="10">
        <f>+'24-03-343 Ind. Proy'!Y52</f>
        <v>0</v>
      </c>
      <c r="O18" s="10">
        <f>+'24-03-343 Ind. Proy'!Z52</f>
        <v>0</v>
      </c>
      <c r="P18" s="10">
        <f>+'24-03-343 Ind. Proy'!AA52</f>
        <v>0</v>
      </c>
      <c r="Q18" s="10">
        <f>+'24-03-343 Ind. Proy'!AB52</f>
        <v>0</v>
      </c>
      <c r="R18" s="10">
        <f>+'24-03-343 Ind. Proy'!AC52</f>
        <v>0</v>
      </c>
      <c r="S18" s="10">
        <f>+'24-03-343 Ind. Proy'!AD52</f>
        <v>0</v>
      </c>
      <c r="T18" s="10">
        <f>+'24-03-343 Ind. Proy'!AE52</f>
        <v>0</v>
      </c>
      <c r="U18" s="10">
        <f>+'24-03-343 Ind. Proy'!AF52</f>
        <v>0</v>
      </c>
      <c r="V18" s="10">
        <f>+'24-03-343 Ind. Proy'!AG52</f>
        <v>0</v>
      </c>
      <c r="W18" s="10">
        <f>+'24-03-343 Ind. Proy'!AH52</f>
        <v>0</v>
      </c>
      <c r="X18" s="49">
        <f>+'24-03-343 Ind. Proy'!AI47</f>
        <v>0</v>
      </c>
      <c r="Y18" s="49">
        <f>+'24-03-343 Ind. Proy'!AJ52</f>
        <v>0</v>
      </c>
    </row>
    <row r="19" spans="1:25" s="45" customFormat="1" ht="24.75" customHeight="1" x14ac:dyDescent="0.25">
      <c r="A19" s="48" t="s">
        <v>64</v>
      </c>
      <c r="B19" s="10">
        <f>+'24-03-343 Ind. Proy'!J56</f>
        <v>0</v>
      </c>
      <c r="C19" s="10">
        <f>+'24-03-343 Ind. Proy'!K56</f>
        <v>0</v>
      </c>
      <c r="D19" s="10">
        <f>+'24-03-343 Ind. Proy'!M56</f>
        <v>0</v>
      </c>
      <c r="E19" s="10">
        <f>+'24-03-343 Ind. Proy'!N56</f>
        <v>0</v>
      </c>
      <c r="F19" s="10">
        <f>+'24-03-343 Ind. Proy'!O56</f>
        <v>0</v>
      </c>
      <c r="G19" s="10">
        <f>+'24-03-343 Ind. Proy'!R56</f>
        <v>0</v>
      </c>
      <c r="H19" s="10">
        <f>+'24-03-343 Ind. Proy'!S56</f>
        <v>0</v>
      </c>
      <c r="I19" s="10">
        <f>+'24-03-343 Ind. Proy'!T56</f>
        <v>0</v>
      </c>
      <c r="J19" s="10">
        <f>+'24-03-343 Ind. Proy'!U56</f>
        <v>0</v>
      </c>
      <c r="K19" s="10">
        <f>+'24-03-343 Ind. Proy'!V56</f>
        <v>0</v>
      </c>
      <c r="L19" s="10">
        <f>+'24-03-343 Ind. Proy'!W56</f>
        <v>0</v>
      </c>
      <c r="M19" s="10">
        <f>+'24-03-343 Ind. Proy'!X56</f>
        <v>0</v>
      </c>
      <c r="N19" s="10">
        <f>+'24-03-343 Ind. Proy'!Y56</f>
        <v>0</v>
      </c>
      <c r="O19" s="10">
        <f>+'24-03-343 Ind. Proy'!Z56</f>
        <v>0</v>
      </c>
      <c r="P19" s="10">
        <f>+'24-03-343 Ind. Proy'!AA56</f>
        <v>0</v>
      </c>
      <c r="Q19" s="10">
        <f>+'24-03-343 Ind. Proy'!AB56</f>
        <v>0</v>
      </c>
      <c r="R19" s="10">
        <f>+'24-03-343 Ind. Proy'!AC56</f>
        <v>0</v>
      </c>
      <c r="S19" s="10">
        <f>+'24-03-343 Ind. Proy'!AD56</f>
        <v>0</v>
      </c>
      <c r="T19" s="10">
        <f>+'24-03-343 Ind. Proy'!AE56</f>
        <v>0</v>
      </c>
      <c r="U19" s="10">
        <f>+'24-03-343 Ind. Proy'!AF56</f>
        <v>0</v>
      </c>
      <c r="V19" s="10">
        <f>+'24-03-343 Ind. Proy'!AG56</f>
        <v>0</v>
      </c>
      <c r="W19" s="10">
        <f>+'24-03-343 Ind. Proy'!AH56</f>
        <v>0</v>
      </c>
      <c r="X19" s="49">
        <f>+'24-03-343 Ind. Proy'!AI48</f>
        <v>0</v>
      </c>
      <c r="Y19" s="49">
        <f>+'24-03-343 Ind. Proy'!AJ56</f>
        <v>0</v>
      </c>
    </row>
    <row r="20" spans="1:25" s="45" customFormat="1" ht="24.75" customHeight="1" x14ac:dyDescent="0.25">
      <c r="A20" s="50" t="s">
        <v>66</v>
      </c>
      <c r="B20" s="10">
        <f>+'24-03-343 Ind. Proy'!J60</f>
        <v>0</v>
      </c>
      <c r="C20" s="10">
        <f>+'24-03-343 Ind. Proy'!K60</f>
        <v>0</v>
      </c>
      <c r="D20" s="10">
        <f>+'24-03-343 Ind. Proy'!M60</f>
        <v>0</v>
      </c>
      <c r="E20" s="10">
        <f>+'24-03-343 Ind. Proy'!N60</f>
        <v>0</v>
      </c>
      <c r="F20" s="10">
        <f>+'24-03-343 Ind. Proy'!O60</f>
        <v>0</v>
      </c>
      <c r="G20" s="10">
        <f>+'24-03-343 Ind. Proy'!R60</f>
        <v>0</v>
      </c>
      <c r="H20" s="10">
        <f>+'24-03-343 Ind. Proy'!S60</f>
        <v>0</v>
      </c>
      <c r="I20" s="10">
        <f>+'24-03-343 Ind. Proy'!T60</f>
        <v>0</v>
      </c>
      <c r="J20" s="10">
        <f>+'24-03-343 Ind. Proy'!U60</f>
        <v>0</v>
      </c>
      <c r="K20" s="10">
        <f>+'24-03-343 Ind. Proy'!V60</f>
        <v>0</v>
      </c>
      <c r="L20" s="10">
        <f>+'24-03-343 Ind. Proy'!W60</f>
        <v>0</v>
      </c>
      <c r="M20" s="10">
        <f>+'24-03-343 Ind. Proy'!X60</f>
        <v>0</v>
      </c>
      <c r="N20" s="10">
        <f>+'24-03-343 Ind. Proy'!Y60</f>
        <v>0</v>
      </c>
      <c r="O20" s="10">
        <f>+'24-03-343 Ind. Proy'!Z60</f>
        <v>0</v>
      </c>
      <c r="P20" s="10">
        <f>+'24-03-343 Ind. Proy'!AA60</f>
        <v>0</v>
      </c>
      <c r="Q20" s="10">
        <f>+'24-03-343 Ind. Proy'!AB60</f>
        <v>0</v>
      </c>
      <c r="R20" s="10">
        <f>+'24-03-343 Ind. Proy'!AC60</f>
        <v>0</v>
      </c>
      <c r="S20" s="10">
        <f>+'24-03-343 Ind. Proy'!AD60</f>
        <v>0</v>
      </c>
      <c r="T20" s="10">
        <f>+'24-03-343 Ind. Proy'!AE60</f>
        <v>0</v>
      </c>
      <c r="U20" s="10">
        <f>+'24-03-343 Ind. Proy'!AF60</f>
        <v>0</v>
      </c>
      <c r="V20" s="10">
        <f>+'24-03-343 Ind. Proy'!AG60</f>
        <v>0</v>
      </c>
      <c r="W20" s="10">
        <f>+'24-03-343 Ind. Proy'!AH60</f>
        <v>0</v>
      </c>
      <c r="X20" s="49">
        <f>+'24-03-343 Ind. Proy'!AI60</f>
        <v>0</v>
      </c>
      <c r="Y20" s="49">
        <f>+'24-03-343 Ind. Proy'!AJ60</f>
        <v>0</v>
      </c>
    </row>
    <row r="21" spans="1:25" s="45" customFormat="1" ht="24.75" customHeight="1" x14ac:dyDescent="0.25">
      <c r="A21" s="50" t="s">
        <v>68</v>
      </c>
      <c r="B21" s="10">
        <f>+'24-03-343 Ind. Proy'!J64</f>
        <v>27660568</v>
      </c>
      <c r="C21" s="10">
        <f>+'24-03-343 Ind. Proy'!K64</f>
        <v>27660568</v>
      </c>
      <c r="D21" s="10">
        <f>+'24-03-343 Ind. Proy'!M64</f>
        <v>0</v>
      </c>
      <c r="E21" s="10">
        <f>+'24-03-343 Ind. Proy'!N64</f>
        <v>0</v>
      </c>
      <c r="F21" s="10">
        <f>+'24-03-343 Ind. Proy'!O64</f>
        <v>0</v>
      </c>
      <c r="G21" s="10">
        <f>+'24-03-343 Ind. Proy'!R64</f>
        <v>0</v>
      </c>
      <c r="H21" s="10">
        <f>+'24-03-343 Ind. Proy'!S64</f>
        <v>0</v>
      </c>
      <c r="I21" s="10">
        <f>+'24-03-343 Ind. Proy'!T64</f>
        <v>0</v>
      </c>
      <c r="J21" s="10">
        <f>+'24-03-343 Ind. Proy'!U64</f>
        <v>0</v>
      </c>
      <c r="K21" s="10">
        <f>+'24-03-343 Ind. Proy'!V64</f>
        <v>0</v>
      </c>
      <c r="L21" s="10">
        <f>+'24-03-343 Ind. Proy'!W64</f>
        <v>0</v>
      </c>
      <c r="M21" s="10">
        <f>+'24-03-343 Ind. Proy'!X64</f>
        <v>0</v>
      </c>
      <c r="N21" s="10">
        <f>+'24-03-343 Ind. Proy'!Y64</f>
        <v>0</v>
      </c>
      <c r="O21" s="10">
        <f>+'24-03-343 Ind. Proy'!Z64</f>
        <v>0</v>
      </c>
      <c r="P21" s="10">
        <f>+'24-03-343 Ind. Proy'!AA64</f>
        <v>0</v>
      </c>
      <c r="Q21" s="10">
        <f>+'24-03-343 Ind. Proy'!AB64</f>
        <v>0</v>
      </c>
      <c r="R21" s="10">
        <f>+'24-03-343 Ind. Proy'!AC64</f>
        <v>0</v>
      </c>
      <c r="S21" s="10">
        <f>+'24-03-343 Ind. Proy'!AD64</f>
        <v>0</v>
      </c>
      <c r="T21" s="10">
        <f>+'24-03-343 Ind. Proy'!AE64</f>
        <v>0</v>
      </c>
      <c r="U21" s="10">
        <f>+'24-03-343 Ind. Proy'!AF64</f>
        <v>0</v>
      </c>
      <c r="V21" s="10">
        <f>+'24-03-343 Ind. Proy'!AG64</f>
        <v>0</v>
      </c>
      <c r="W21" s="10">
        <f>+'24-03-343 Ind. Proy'!AH64</f>
        <v>0</v>
      </c>
      <c r="X21" s="49">
        <f>+'24-03-343 Ind. Proy'!AI64</f>
        <v>0</v>
      </c>
      <c r="Y21" s="49">
        <f>+'24-03-343 Ind. Proy'!AJ64</f>
        <v>0</v>
      </c>
    </row>
    <row r="22" spans="1:25" s="45" customFormat="1" ht="24.75" customHeight="1" x14ac:dyDescent="0.25">
      <c r="A22" s="50" t="s">
        <v>70</v>
      </c>
      <c r="B22" s="10">
        <f>+'24-03-343 Ind. Proy'!J69</f>
        <v>40859000</v>
      </c>
      <c r="C22" s="10">
        <f>+'24-03-343 Ind. Proy'!K69</f>
        <v>40858007</v>
      </c>
      <c r="D22" s="10">
        <f>+'24-03-343 Ind. Proy'!M69</f>
        <v>0</v>
      </c>
      <c r="E22" s="10">
        <f>+'24-03-343 Ind. Proy'!N69</f>
        <v>0</v>
      </c>
      <c r="F22" s="10">
        <f>+'24-03-343 Ind. Proy'!O69</f>
        <v>0</v>
      </c>
      <c r="G22" s="10">
        <f>+'24-03-343 Ind. Proy'!R69</f>
        <v>0</v>
      </c>
      <c r="H22" s="10">
        <f>+'24-03-343 Ind. Proy'!S69</f>
        <v>0</v>
      </c>
      <c r="I22" s="10">
        <f>+'24-03-343 Ind. Proy'!T69</f>
        <v>0</v>
      </c>
      <c r="J22" s="10">
        <f>+'24-03-343 Ind. Proy'!U69</f>
        <v>0</v>
      </c>
      <c r="K22" s="10">
        <f>+'24-03-343 Ind. Proy'!V69</f>
        <v>0</v>
      </c>
      <c r="L22" s="10">
        <f>+'24-03-343 Ind. Proy'!W69</f>
        <v>26000000</v>
      </c>
      <c r="M22" s="10">
        <f>+'24-03-343 Ind. Proy'!X69</f>
        <v>428007</v>
      </c>
      <c r="N22" s="10">
        <f>+'24-03-343 Ind. Proy'!Y69</f>
        <v>26428007</v>
      </c>
      <c r="O22" s="10">
        <f>+'24-03-343 Ind. Proy'!Z69</f>
        <v>0</v>
      </c>
      <c r="P22" s="10">
        <f>+'24-03-343 Ind. Proy'!AA69</f>
        <v>0</v>
      </c>
      <c r="Q22" s="10">
        <f>+'24-03-343 Ind. Proy'!AB69</f>
        <v>0</v>
      </c>
      <c r="R22" s="10">
        <f>+'24-03-343 Ind. Proy'!AC69</f>
        <v>0</v>
      </c>
      <c r="S22" s="10">
        <f>+'24-03-343 Ind. Proy'!AD69</f>
        <v>0</v>
      </c>
      <c r="T22" s="10">
        <f>+'24-03-343 Ind. Proy'!AE69</f>
        <v>0</v>
      </c>
      <c r="U22" s="10">
        <f>+'24-03-343 Ind. Proy'!AF69</f>
        <v>0</v>
      </c>
      <c r="V22" s="10">
        <f>+'24-03-343 Ind. Proy'!AG69</f>
        <v>0</v>
      </c>
      <c r="W22" s="10">
        <f>+'24-03-343 Ind. Proy'!AH69</f>
        <v>26428007</v>
      </c>
      <c r="X22" s="49">
        <f>+'24-03-343 Ind. Proy'!AI69</f>
        <v>0.64680993171639056</v>
      </c>
      <c r="Y22" s="49">
        <f>+'24-03-343 Ind. Proy'!AJ69</f>
        <v>0.12297296720057586</v>
      </c>
    </row>
    <row r="23" spans="1:25" s="45" customFormat="1" ht="24.75" customHeight="1" x14ac:dyDescent="0.25">
      <c r="A23" s="51" t="s">
        <v>72</v>
      </c>
      <c r="B23" s="10">
        <f>+'24-03-343 Ind. Proy'!J74</f>
        <v>4318398613</v>
      </c>
      <c r="C23" s="10">
        <f>+'24-03-343 Ind. Proy'!K74</f>
        <v>57356273</v>
      </c>
      <c r="D23" s="10">
        <f>+'24-03-343 Ind. Proy'!M74</f>
        <v>0</v>
      </c>
      <c r="E23" s="10">
        <f>+'24-03-343 Ind. Proy'!N74</f>
        <v>0</v>
      </c>
      <c r="F23" s="10">
        <f>+'24-03-343 Ind. Proy'!O74</f>
        <v>0</v>
      </c>
      <c r="G23" s="10">
        <f>+'24-03-343 Ind. Proy'!R74</f>
        <v>0</v>
      </c>
      <c r="H23" s="10">
        <f>+'24-03-343 Ind. Proy'!S74</f>
        <v>3449998</v>
      </c>
      <c r="I23" s="10">
        <f>+'24-03-343 Ind. Proy'!T74</f>
        <v>1724999</v>
      </c>
      <c r="J23" s="10">
        <f>+'24-03-343 Ind. Proy'!U74</f>
        <v>5174997</v>
      </c>
      <c r="K23" s="10">
        <f>+'24-03-343 Ind. Proy'!V74</f>
        <v>2005185</v>
      </c>
      <c r="L23" s="10">
        <f>+'24-03-343 Ind. Proy'!W74</f>
        <v>20099163</v>
      </c>
      <c r="M23" s="10">
        <f>+'24-03-343 Ind. Proy'!X74</f>
        <v>5148809</v>
      </c>
      <c r="N23" s="10">
        <f>+'24-03-343 Ind. Proy'!Y74</f>
        <v>27253157</v>
      </c>
      <c r="O23" s="10">
        <f>+'24-03-343 Ind. Proy'!Z74</f>
        <v>0</v>
      </c>
      <c r="P23" s="10">
        <f>+'24-03-343 Ind. Proy'!AA74</f>
        <v>0</v>
      </c>
      <c r="Q23" s="10">
        <f>+'24-03-343 Ind. Proy'!AB74</f>
        <v>0</v>
      </c>
      <c r="R23" s="10">
        <f>+'24-03-343 Ind. Proy'!AC74</f>
        <v>0</v>
      </c>
      <c r="S23" s="10">
        <f>+'24-03-343 Ind. Proy'!AD74</f>
        <v>0</v>
      </c>
      <c r="T23" s="10">
        <f>+'24-03-343 Ind. Proy'!AE74</f>
        <v>0</v>
      </c>
      <c r="U23" s="10">
        <f>+'24-03-343 Ind. Proy'!AF74</f>
        <v>0</v>
      </c>
      <c r="V23" s="10">
        <f>+'24-03-343 Ind. Proy'!AG74</f>
        <v>0</v>
      </c>
      <c r="W23" s="10">
        <f>+'24-03-343 Ind. Proy'!AH74</f>
        <v>32428154</v>
      </c>
      <c r="X23" s="49">
        <f>+'24-03-343 Ind. Proy'!AI74</f>
        <v>7.5093007631067427E-3</v>
      </c>
      <c r="Y23" s="49">
        <f>+'24-03-343 Ind. Proy'!AJ74</f>
        <v>0.15089243461367416</v>
      </c>
    </row>
    <row r="24" spans="1:25" ht="25.5" x14ac:dyDescent="0.25">
      <c r="A24" s="173" t="str">
        <f>"TOTAL ASIG."&amp;" "&amp;$A$5</f>
        <v>TOTAL ASIG. 24-03-343 "Programa de Apoyo a personas en situación de calle"</v>
      </c>
      <c r="B24" s="174">
        <f t="shared" ref="B24:W24" si="0">SUM(B8:B23)</f>
        <v>4587704000</v>
      </c>
      <c r="C24" s="174">
        <f t="shared" si="0"/>
        <v>325788333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3449998</v>
      </c>
      <c r="I24" s="174">
        <f t="shared" si="0"/>
        <v>1724999</v>
      </c>
      <c r="J24" s="174">
        <f t="shared" si="0"/>
        <v>5174997</v>
      </c>
      <c r="K24" s="174">
        <f t="shared" si="0"/>
        <v>2111019</v>
      </c>
      <c r="L24" s="174">
        <f t="shared" si="0"/>
        <v>124204997</v>
      </c>
      <c r="M24" s="174">
        <f t="shared" si="0"/>
        <v>83682650</v>
      </c>
      <c r="N24" s="174">
        <f t="shared" si="0"/>
        <v>209734081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52917</v>
      </c>
      <c r="U24" s="174">
        <f t="shared" si="0"/>
        <v>52917.020224782245</v>
      </c>
      <c r="V24" s="174">
        <f t="shared" si="0"/>
        <v>52917.020471011958</v>
      </c>
      <c r="W24" s="174">
        <f t="shared" si="0"/>
        <v>214909078</v>
      </c>
      <c r="X24" s="175">
        <f>+'24-03-343 Ind. Proy'!AI75</f>
        <v>4.6844582388052933E-2</v>
      </c>
      <c r="Y24" s="175">
        <f>'24-03-343 Ind. Proy'!AJ75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C28" s="105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9"/>
  <sheetViews>
    <sheetView zoomScaleNormal="100" workbookViewId="0">
      <pane xSplit="5" ySplit="7" topLeftCell="F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V221" sqref="V220:V221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32.285156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customWidth="1" outlineLevel="1"/>
    <col min="23" max="23" width="8.28515625" style="13" bestFit="1" customWidth="1" outlineLevel="1"/>
    <col min="24" max="24" width="9.57031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150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IF(ISERROR(AH9/$AH$192),"-",AH9/$AH$192)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IF(ISERROR(AH19/$AH$192),0,AH19/$AH$192)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IF(ISERROR(AH21/$AH$192),"-",AH21/$AH$192)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IF(ISERROR(AH31/$AH$192),0,AH31/$AH$192)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IF(ISERROR(AH33/$AH$192),"-",AH33/$AH$192)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IF(ISERROR(AH43/$AH$192),0,AH43/$AH$192)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IF(ISERROR(AH45/$AH$192),"-",AH45/$AH$192)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IF(ISERROR(AH55/$AH$192),0,AH55/$AH$192)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IF(ISERROR(AH57/$AH$192),"-",AH57/$AH$192)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IF(ISERROR(AH67/$AH$192),0,AH67/$AH$192)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IF(ISERROR(AH69/$AH$192),"-",AH69/$AH$192)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IF(ISERROR(AH79/$AH$192),0,AH79/$AH$192)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IF(ISERROR(AH81/$AH$192),"-",AH81/$AH$192)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IF(ISERROR(AH91/$AH$192),0,AH91/$AH$192)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IF(ISERROR(AH93/$AH$192),"-",AH93/$AH$192)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IF(ISERROR(AH103/$AH$192),0,AH103/$AH$192)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IF(ISERROR(AH105/$AH$192),"-",AH105/$AH$192)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IF(ISERROR(AH115/$AH$192),0,AH115/$AH$192)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IF(ISERROR(AH117/$AH$192),"-",AH117/$AH$192)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IF(ISERROR(AH127/$AH$192),0,AH127/$AH$192)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IF(ISERROR(AH129/$AH$192),"-",AH129/$AH$192)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IF(ISERROR(AH139/$AH$192),0,AH139/$AH$192)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IF(ISERROR(AH141/$AH$192),"-",AH141/$AH$192)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IF(ISERROR(AH151/$AH$192),0,AH151/$AH$192)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IF(ISERROR(AH153/$AH$192),"-",AH153/$AH$192)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IF(ISERROR(AH163/$AH$192),0,AH163/$AH$192)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IF(ISERROR(AH165/$AH$192),"-",AH165/$AH$192)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IF(ISERROR(AH175/$AH$192),0,AH175/$AH$192)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IF(ISERROR(AH177/$AH$192),"-",AH177/$AH$192)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IF(ISERROR(AH187/$AH$192),0,AH187/$AH$192)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3425722000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8.25" outlineLevel="1" x14ac:dyDescent="0.25">
      <c r="A189" s="25">
        <v>1</v>
      </c>
      <c r="B189" s="26"/>
      <c r="C189" s="89" t="s">
        <v>172</v>
      </c>
      <c r="D189" s="90">
        <v>43481</v>
      </c>
      <c r="E189" s="88" t="s">
        <v>100</v>
      </c>
      <c r="F189" s="29" t="s">
        <v>148</v>
      </c>
      <c r="G189" s="53" t="s">
        <v>149</v>
      </c>
      <c r="H189" s="90"/>
      <c r="I189" s="90"/>
      <c r="J189" s="270"/>
      <c r="K189" s="52">
        <v>875000000</v>
      </c>
      <c r="L189" s="88"/>
      <c r="M189" s="31"/>
      <c r="N189" s="31"/>
      <c r="O189" s="31"/>
      <c r="P189" s="29"/>
      <c r="Q189" s="29"/>
      <c r="R189" s="31">
        <v>437500000</v>
      </c>
      <c r="S189" s="31"/>
      <c r="T189" s="31"/>
      <c r="U189" s="32">
        <f>SUM(R189:T189)</f>
        <v>437500000</v>
      </c>
      <c r="V189" s="31"/>
      <c r="W189" s="31">
        <v>437500000</v>
      </c>
      <c r="X189" s="31"/>
      <c r="Y189" s="32">
        <f>SUM(V189:X189)</f>
        <v>437500000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875000000</v>
      </c>
      <c r="AI189" s="33">
        <f>IF(ISERROR(AH189/J187),0,AH189/J187)</f>
        <v>0</v>
      </c>
      <c r="AJ189" s="34">
        <f>IF(ISERROR(AH189/$AH$192),"-",AH189/$AH$192)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ht="25.5" outlineLevel="1" x14ac:dyDescent="0.25">
      <c r="A190" s="25">
        <v>2</v>
      </c>
      <c r="B190" s="26"/>
      <c r="C190" s="89"/>
      <c r="D190" s="90"/>
      <c r="E190" s="88" t="s">
        <v>100</v>
      </c>
      <c r="F190" s="29" t="s">
        <v>163</v>
      </c>
      <c r="G190" s="53" t="s">
        <v>149</v>
      </c>
      <c r="H190" s="90"/>
      <c r="I190" s="90"/>
      <c r="J190" s="225"/>
      <c r="K190" s="52"/>
      <c r="L190" s="88"/>
      <c r="M190" s="31"/>
      <c r="N190" s="31"/>
      <c r="O190" s="31"/>
      <c r="P190" s="29"/>
      <c r="Q190" s="29"/>
      <c r="R190" s="31"/>
      <c r="S190" s="31"/>
      <c r="T190" s="31"/>
      <c r="U190" s="32">
        <f>SUM(R190:T190)</f>
        <v>0</v>
      </c>
      <c r="V190" s="31"/>
      <c r="W190" s="31"/>
      <c r="X190" s="31"/>
      <c r="Y190" s="32">
        <f>SUM(V190:X190)</f>
        <v>0</v>
      </c>
      <c r="Z190" s="31"/>
      <c r="AA190" s="31"/>
      <c r="AB190" s="31"/>
      <c r="AC190" s="32">
        <f>SUM(Z190:AB190)</f>
        <v>0</v>
      </c>
      <c r="AD190" s="31"/>
      <c r="AE190" s="31">
        <v>0</v>
      </c>
      <c r="AF190" s="31">
        <v>0</v>
      </c>
      <c r="AG190" s="32">
        <f>SUM(AD190:AF190)</f>
        <v>0</v>
      </c>
      <c r="AH190" s="32">
        <f>SUM(U190,Y190,AC190,AG190)</f>
        <v>0</v>
      </c>
      <c r="AI190" s="33">
        <f>IF(ISERROR(AH190/J188),0,AH190/J188)</f>
        <v>0</v>
      </c>
      <c r="AJ190" s="34">
        <f>IF(ISERROR(AH190/$AH$192),"-",AH190/$AH$192)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4" customFormat="1" x14ac:dyDescent="0.25">
      <c r="A191" s="199" t="s">
        <v>73</v>
      </c>
      <c r="B191" s="200"/>
      <c r="C191" s="200"/>
      <c r="D191" s="200"/>
      <c r="E191" s="200"/>
      <c r="F191" s="200"/>
      <c r="G191" s="200"/>
      <c r="H191" s="200"/>
      <c r="I191" s="201"/>
      <c r="J191" s="162">
        <f>J188</f>
        <v>3425722000</v>
      </c>
      <c r="K191" s="162">
        <f>SUM(K189:K190)</f>
        <v>875000000</v>
      </c>
      <c r="L191" s="163"/>
      <c r="M191" s="162">
        <f>SUM(M190:M190)</f>
        <v>0</v>
      </c>
      <c r="N191" s="162">
        <f>SUM(N190:N190)</f>
        <v>0</v>
      </c>
      <c r="O191" s="162">
        <f>SUM(O190:O190)</f>
        <v>0</v>
      </c>
      <c r="P191" s="164"/>
      <c r="Q191" s="165"/>
      <c r="R191" s="162">
        <f t="shared" ref="R191:AG191" si="120">SUM(R190:R190)</f>
        <v>0</v>
      </c>
      <c r="S191" s="162">
        <f t="shared" si="120"/>
        <v>0</v>
      </c>
      <c r="T191" s="162">
        <f>SUM(T189:T190)</f>
        <v>0</v>
      </c>
      <c r="U191" s="162">
        <f>SUM(U189:U190)</f>
        <v>437500000</v>
      </c>
      <c r="V191" s="162">
        <f t="shared" si="120"/>
        <v>0</v>
      </c>
      <c r="W191" s="162">
        <f t="shared" si="120"/>
        <v>0</v>
      </c>
      <c r="X191" s="162">
        <f t="shared" si="120"/>
        <v>0</v>
      </c>
      <c r="Y191" s="162">
        <f t="shared" si="120"/>
        <v>0</v>
      </c>
      <c r="Z191" s="162">
        <f t="shared" si="120"/>
        <v>0</v>
      </c>
      <c r="AA191" s="162">
        <f t="shared" si="120"/>
        <v>0</v>
      </c>
      <c r="AB191" s="162">
        <f t="shared" si="120"/>
        <v>0</v>
      </c>
      <c r="AC191" s="162">
        <f t="shared" si="120"/>
        <v>0</v>
      </c>
      <c r="AD191" s="162">
        <f t="shared" si="120"/>
        <v>0</v>
      </c>
      <c r="AE191" s="162">
        <f t="shared" si="120"/>
        <v>0</v>
      </c>
      <c r="AF191" s="162">
        <f t="shared" si="120"/>
        <v>0</v>
      </c>
      <c r="AG191" s="162">
        <f t="shared" si="120"/>
        <v>0</v>
      </c>
      <c r="AH191" s="162">
        <f>SUM(AH189:AH190)</f>
        <v>875000000</v>
      </c>
      <c r="AI191" s="166">
        <f>IF(ISERROR(AH191/J191),0,AH191/J191)</f>
        <v>0.25542060914458325</v>
      </c>
      <c r="AJ191" s="166">
        <f>IF(ISERROR(AH191/$AH$192),0,AH191/$AH$192)</f>
        <v>1</v>
      </c>
      <c r="AK191" s="12"/>
      <c r="AL191" s="12"/>
      <c r="AM191" s="12"/>
      <c r="AN191" s="12"/>
      <c r="AO191" s="12"/>
      <c r="AP191" s="12"/>
      <c r="AQ191" s="12"/>
      <c r="AR191" s="12"/>
    </row>
    <row r="192" spans="1:44" s="70" customFormat="1" ht="15" customHeight="1" x14ac:dyDescent="0.25">
      <c r="A192" s="202" t="str">
        <f>"TOTAL ASIG."&amp;" "&amp;$A$5</f>
        <v>TOTAL ASIG. 24-03-344 "Programa de Apoyo a Familias para el Autoconsumo"</v>
      </c>
      <c r="B192" s="203"/>
      <c r="C192" s="203"/>
      <c r="D192" s="203"/>
      <c r="E192" s="203"/>
      <c r="F192" s="203"/>
      <c r="G192" s="203"/>
      <c r="H192" s="203"/>
      <c r="I192" s="204"/>
      <c r="J192" s="167">
        <f>SUM(J19,J31,J43,J55,J67,J79,J91,J103,J115,J127,J139,J151,J163,J175,J187,J191)</f>
        <v>3425722000</v>
      </c>
      <c r="K192" s="167">
        <f>+K19+K31+K43+K55+K67+K79+K91+K103+K115+K127+K139+K151+K187+K163+K175+K191</f>
        <v>875000000</v>
      </c>
      <c r="L192" s="168"/>
      <c r="M192" s="167">
        <f>+M19+M31+M43+M55+M67+M79+M91+M103+M115+M127+M139+M151+M187+M163+M175+M191</f>
        <v>0</v>
      </c>
      <c r="N192" s="167">
        <f>+N19+N31+N43+N55+N67+N79+N91+N103+N115+N127+N139+N151+N187+N163+N175+N191</f>
        <v>0</v>
      </c>
      <c r="O192" s="167">
        <f>+O19+O31+O43+O55+O67+O79+O91+O103+O115+O127+O139+O151+O187+O163+O175+O191</f>
        <v>0</v>
      </c>
      <c r="P192" s="169"/>
      <c r="Q192" s="179"/>
      <c r="R192" s="167">
        <f t="shared" ref="R192:AH192" si="121">+R19+R31+R43+R55+R67+R79+R91+R103+R115+R127+R139+R151+R187+R163+R175+R191</f>
        <v>0</v>
      </c>
      <c r="S192" s="167">
        <f t="shared" si="121"/>
        <v>0</v>
      </c>
      <c r="T192" s="167">
        <f t="shared" si="121"/>
        <v>0</v>
      </c>
      <c r="U192" s="167">
        <f t="shared" si="121"/>
        <v>437500000</v>
      </c>
      <c r="V192" s="167">
        <f t="shared" si="121"/>
        <v>0</v>
      </c>
      <c r="W192" s="167">
        <f t="shared" si="121"/>
        <v>0</v>
      </c>
      <c r="X192" s="167">
        <f t="shared" si="121"/>
        <v>0</v>
      </c>
      <c r="Y192" s="167">
        <f t="shared" si="121"/>
        <v>0</v>
      </c>
      <c r="Z192" s="167">
        <f t="shared" si="121"/>
        <v>0</v>
      </c>
      <c r="AA192" s="167">
        <f t="shared" si="121"/>
        <v>0</v>
      </c>
      <c r="AB192" s="167">
        <f t="shared" si="121"/>
        <v>0</v>
      </c>
      <c r="AC192" s="167">
        <f t="shared" si="121"/>
        <v>0</v>
      </c>
      <c r="AD192" s="167">
        <f t="shared" si="121"/>
        <v>0</v>
      </c>
      <c r="AE192" s="167">
        <f t="shared" si="121"/>
        <v>0</v>
      </c>
      <c r="AF192" s="167">
        <f t="shared" si="121"/>
        <v>0</v>
      </c>
      <c r="AG192" s="167">
        <f t="shared" si="121"/>
        <v>0</v>
      </c>
      <c r="AH192" s="167">
        <f t="shared" si="121"/>
        <v>875000000</v>
      </c>
      <c r="AI192" s="171">
        <f>IF(ISERROR(AH192/J192),0,AH192/J192)</f>
        <v>0.25542060914458325</v>
      </c>
      <c r="AJ192" s="171">
        <f>IF(ISERROR(AH192/$AH$192),0,AH192/$AH$192)</f>
        <v>1</v>
      </c>
      <c r="AK192" s="15"/>
      <c r="AL192" s="15"/>
      <c r="AM192" s="15"/>
      <c r="AN192" s="15"/>
      <c r="AO192" s="15"/>
      <c r="AP192" s="15"/>
      <c r="AQ192" s="15"/>
      <c r="AR192" s="15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  <c r="AK194" s="12"/>
      <c r="AL194" s="12"/>
      <c r="AM194" s="12"/>
      <c r="AN194" s="12"/>
      <c r="AO194" s="12"/>
      <c r="AP194" s="12"/>
      <c r="AQ194" s="12"/>
      <c r="AR194" s="12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  <c r="AK196" s="12"/>
      <c r="AL196" s="12"/>
      <c r="AM196" s="12"/>
      <c r="AN196" s="12"/>
      <c r="AO196" s="12"/>
      <c r="AP196" s="12"/>
      <c r="AQ196" s="12"/>
      <c r="AR196" s="12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32" x14ac:dyDescent="0.25">
      <c r="A209" s="15"/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</row>
  </sheetData>
  <mergeCells count="62">
    <mergeCell ref="A188:E188"/>
    <mergeCell ref="A191:I191"/>
    <mergeCell ref="A192:I192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J188:J190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:D190">
      <formula1>42005</formula1>
    </dataValidation>
    <dataValidation type="decimal" allowBlank="1" showInputMessage="1" showErrorMessage="1" errorTitle="Sólo números" error="Sólo ingresar números sin letras_x000a_" sqref="M117 M189:M190 M59:N66 M106:N114 V189:X190 M118:N126 Z189:AB190 R189:T190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AD189:AF190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K189:K190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N189:N190 E189:G190 P105:Q114 E93:G102 L93:L102 P93:Q102 E81:G90 L81:L90 P81:Q90 E69:G78 L69:L78 P69:Q78 P45:Q54 C59:C66 N57:N58 L9:L18 P9:Q18 E21:G30 L21:L30 P21:Q30 E33:G42 L33:L42 P33:Q42 E45:G54 L45:L54 P189:Q190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3" orientation="landscape" r:id="rId1"/>
  <ignoredErrors>
    <ignoredError sqref="A3" unlockedFormula="1"/>
  </ignoredErrors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F15" sqref="F15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+'24-03-344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+'24-03-344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+'24-03-344 Ind. Proy'!A5:U5</f>
        <v>24-03-344 "Programa de Apoyo a Familias para el Autoconsumo"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+'24-03-344 Ind. Proy'!J19</f>
        <v>0</v>
      </c>
      <c r="C8" s="10">
        <f>+'24-03-344 Ind. Proy'!K19</f>
        <v>0</v>
      </c>
      <c r="D8" s="10">
        <f>+'24-03-344 Ind. Proy'!M19</f>
        <v>0</v>
      </c>
      <c r="E8" s="10">
        <f>+'24-03-344 Ind. Proy'!N19</f>
        <v>0</v>
      </c>
      <c r="F8" s="10">
        <f>+'24-03-344 Ind. Proy'!O19</f>
        <v>0</v>
      </c>
      <c r="G8" s="10">
        <f>+'24-03-344 Ind. Proy'!R19</f>
        <v>0</v>
      </c>
      <c r="H8" s="10">
        <f>+'24-03-344 Ind. Proy'!S19</f>
        <v>0</v>
      </c>
      <c r="I8" s="10">
        <f>+'24-03-344 Ind. Proy'!T19</f>
        <v>0</v>
      </c>
      <c r="J8" s="10">
        <f>+'24-03-344 Ind. Proy'!U19</f>
        <v>0</v>
      </c>
      <c r="K8" s="10">
        <f>+'24-03-344 Ind. Proy'!V19</f>
        <v>0</v>
      </c>
      <c r="L8" s="10">
        <f>+'24-03-344 Ind. Proy'!W19</f>
        <v>0</v>
      </c>
      <c r="M8" s="10">
        <f>+'24-03-344 Ind. Proy'!X19</f>
        <v>0</v>
      </c>
      <c r="N8" s="10">
        <f>+'24-03-344 Ind. Proy'!Y19</f>
        <v>0</v>
      </c>
      <c r="O8" s="10">
        <f>+'24-03-344 Ind. Proy'!Z19</f>
        <v>0</v>
      </c>
      <c r="P8" s="10">
        <f>+'24-03-344 Ind. Proy'!AA19</f>
        <v>0</v>
      </c>
      <c r="Q8" s="10">
        <f>+'24-03-344 Ind. Proy'!AB19</f>
        <v>0</v>
      </c>
      <c r="R8" s="10">
        <f>+'24-03-344 Ind. Proy'!AC19</f>
        <v>0</v>
      </c>
      <c r="S8" s="10">
        <f>+'24-03-344 Ind. Proy'!AD19</f>
        <v>0</v>
      </c>
      <c r="T8" s="10">
        <f>+'24-03-344 Ind. Proy'!AE19</f>
        <v>0</v>
      </c>
      <c r="U8" s="10">
        <f>+'24-03-344 Ind. Proy'!AF19</f>
        <v>0</v>
      </c>
      <c r="V8" s="10">
        <f>+'24-03-344 Ind. Proy'!AG19</f>
        <v>0</v>
      </c>
      <c r="W8" s="10">
        <f>+'24-03-344 Ind. Proy'!AH19</f>
        <v>0</v>
      </c>
      <c r="X8" s="49">
        <f>+'24-03-344 Ind. Proy'!AI19</f>
        <v>0</v>
      </c>
      <c r="Y8" s="49">
        <f>+'24-03-344 Ind. Proy'!AJ19</f>
        <v>0</v>
      </c>
    </row>
    <row r="9" spans="1:25" s="45" customFormat="1" ht="24.75" customHeight="1" x14ac:dyDescent="0.25">
      <c r="A9" s="48" t="s">
        <v>44</v>
      </c>
      <c r="B9" s="10">
        <f>+'24-03-344 Ind. Proy'!J31</f>
        <v>0</v>
      </c>
      <c r="C9" s="10">
        <f>+'24-03-344 Ind. Proy'!K31</f>
        <v>0</v>
      </c>
      <c r="D9" s="10">
        <f>+'24-03-344 Ind. Proy'!M31</f>
        <v>0</v>
      </c>
      <c r="E9" s="10">
        <f>+'24-03-344 Ind. Proy'!N31</f>
        <v>0</v>
      </c>
      <c r="F9" s="10">
        <f>+'24-03-344 Ind. Proy'!O31</f>
        <v>0</v>
      </c>
      <c r="G9" s="10">
        <f>+'24-03-344 Ind. Proy'!R31</f>
        <v>0</v>
      </c>
      <c r="H9" s="10">
        <f>+'24-03-344 Ind. Proy'!S31</f>
        <v>0</v>
      </c>
      <c r="I9" s="10">
        <f>+'24-03-344 Ind. Proy'!T31</f>
        <v>0</v>
      </c>
      <c r="J9" s="10">
        <f>+'24-03-344 Ind. Proy'!U31</f>
        <v>0</v>
      </c>
      <c r="K9" s="10">
        <f>+'24-03-344 Ind. Proy'!V31</f>
        <v>0</v>
      </c>
      <c r="L9" s="10">
        <f>+'24-03-344 Ind. Proy'!W31</f>
        <v>0</v>
      </c>
      <c r="M9" s="10">
        <f>+'24-03-344 Ind. Proy'!X31</f>
        <v>0</v>
      </c>
      <c r="N9" s="10">
        <f>+'24-03-344 Ind. Proy'!Y31</f>
        <v>0</v>
      </c>
      <c r="O9" s="10">
        <f>+'24-03-344 Ind. Proy'!Z31</f>
        <v>0</v>
      </c>
      <c r="P9" s="10">
        <f>+'24-03-344 Ind. Proy'!AA31</f>
        <v>0</v>
      </c>
      <c r="Q9" s="10">
        <f>+'24-03-344 Ind. Proy'!AB31</f>
        <v>0</v>
      </c>
      <c r="R9" s="10">
        <f>+'24-03-344 Ind. Proy'!AC31</f>
        <v>0</v>
      </c>
      <c r="S9" s="10">
        <f>+'24-03-344 Ind. Proy'!AD31</f>
        <v>0</v>
      </c>
      <c r="T9" s="10">
        <f>+'24-03-344 Ind. Proy'!AE31</f>
        <v>0</v>
      </c>
      <c r="U9" s="10">
        <f>+'24-03-344 Ind. Proy'!AF31</f>
        <v>0</v>
      </c>
      <c r="V9" s="10">
        <f>+'24-03-344 Ind. Proy'!AG31</f>
        <v>0</v>
      </c>
      <c r="W9" s="10">
        <f>+'24-03-344 Ind. Proy'!AH31</f>
        <v>0</v>
      </c>
      <c r="X9" s="49">
        <f>+'24-03-344 Ind. Proy'!AI31</f>
        <v>0</v>
      </c>
      <c r="Y9" s="49">
        <f>+'24-03-344 Ind. Proy'!AJ31</f>
        <v>0</v>
      </c>
    </row>
    <row r="10" spans="1:25" s="45" customFormat="1" ht="24.75" customHeight="1" x14ac:dyDescent="0.25">
      <c r="A10" s="48" t="s">
        <v>46</v>
      </c>
      <c r="B10" s="10">
        <f>+'24-03-344 Ind. Proy'!J43</f>
        <v>0</v>
      </c>
      <c r="C10" s="10">
        <f>+'24-03-344 Ind. Proy'!K43</f>
        <v>0</v>
      </c>
      <c r="D10" s="10">
        <f>+'24-03-344 Ind. Proy'!M43</f>
        <v>0</v>
      </c>
      <c r="E10" s="10">
        <f>+'24-03-344 Ind. Proy'!N43</f>
        <v>0</v>
      </c>
      <c r="F10" s="10">
        <f>+'24-03-344 Ind. Proy'!O43</f>
        <v>0</v>
      </c>
      <c r="G10" s="10">
        <f>+'24-03-344 Ind. Proy'!R43</f>
        <v>0</v>
      </c>
      <c r="H10" s="10">
        <f>+'24-03-344 Ind. Proy'!S43</f>
        <v>0</v>
      </c>
      <c r="I10" s="10">
        <f>+'24-03-344 Ind. Proy'!T43</f>
        <v>0</v>
      </c>
      <c r="J10" s="10">
        <f>+'24-03-344 Ind. Proy'!U43</f>
        <v>0</v>
      </c>
      <c r="K10" s="10">
        <f>+'24-03-344 Ind. Proy'!V43</f>
        <v>0</v>
      </c>
      <c r="L10" s="10">
        <f>+'24-03-344 Ind. Proy'!W43</f>
        <v>0</v>
      </c>
      <c r="M10" s="10">
        <f>+'24-03-344 Ind. Proy'!X43</f>
        <v>0</v>
      </c>
      <c r="N10" s="10">
        <f>+'24-03-344 Ind. Proy'!Y43</f>
        <v>0</v>
      </c>
      <c r="O10" s="10">
        <f>+'24-03-344 Ind. Proy'!Z43</f>
        <v>0</v>
      </c>
      <c r="P10" s="10">
        <f>+'24-03-344 Ind. Proy'!AA43</f>
        <v>0</v>
      </c>
      <c r="Q10" s="10">
        <f>+'24-03-344 Ind. Proy'!AB43</f>
        <v>0</v>
      </c>
      <c r="R10" s="10">
        <f>+'24-03-344 Ind. Proy'!AC43</f>
        <v>0</v>
      </c>
      <c r="S10" s="10">
        <f>+'24-03-344 Ind. Proy'!AD43</f>
        <v>0</v>
      </c>
      <c r="T10" s="10">
        <f>+'24-03-344 Ind. Proy'!AE43</f>
        <v>0</v>
      </c>
      <c r="U10" s="10">
        <f>+'24-03-344 Ind. Proy'!AF43</f>
        <v>0</v>
      </c>
      <c r="V10" s="10">
        <f>+'24-03-344 Ind. Proy'!AG43</f>
        <v>0</v>
      </c>
      <c r="W10" s="10">
        <f>+'24-03-344 Ind. Proy'!AH43</f>
        <v>0</v>
      </c>
      <c r="X10" s="49">
        <f>+'24-03-344 Ind. Proy'!AI43</f>
        <v>0</v>
      </c>
      <c r="Y10" s="49">
        <f>+'24-03-344 Ind. Proy'!AJ43</f>
        <v>0</v>
      </c>
    </row>
    <row r="11" spans="1:25" s="45" customFormat="1" ht="24.75" customHeight="1" x14ac:dyDescent="0.25">
      <c r="A11" s="48" t="s">
        <v>48</v>
      </c>
      <c r="B11" s="10">
        <f>+'24-03-344 Ind. Proy'!J55</f>
        <v>0</v>
      </c>
      <c r="C11" s="10">
        <f>+'24-03-344 Ind. Proy'!K55</f>
        <v>0</v>
      </c>
      <c r="D11" s="10">
        <f>+'24-03-344 Ind. Proy'!M55</f>
        <v>0</v>
      </c>
      <c r="E11" s="10">
        <f>+'24-03-344 Ind. Proy'!N55</f>
        <v>0</v>
      </c>
      <c r="F11" s="10">
        <f>+'24-03-344 Ind. Proy'!O55</f>
        <v>0</v>
      </c>
      <c r="G11" s="10">
        <f>+'24-03-344 Ind. Proy'!R55</f>
        <v>0</v>
      </c>
      <c r="H11" s="10">
        <f>+'24-03-344 Ind. Proy'!S55</f>
        <v>0</v>
      </c>
      <c r="I11" s="10">
        <f>+'24-03-344 Ind. Proy'!T55</f>
        <v>0</v>
      </c>
      <c r="J11" s="10">
        <f>+'24-03-344 Ind. Proy'!U55</f>
        <v>0</v>
      </c>
      <c r="K11" s="10">
        <f>+'24-03-344 Ind. Proy'!V55</f>
        <v>0</v>
      </c>
      <c r="L11" s="10">
        <f>+'24-03-344 Ind. Proy'!W55</f>
        <v>0</v>
      </c>
      <c r="M11" s="10">
        <f>+'24-03-344 Ind. Proy'!X55</f>
        <v>0</v>
      </c>
      <c r="N11" s="10">
        <f>+'24-03-344 Ind. Proy'!Y55</f>
        <v>0</v>
      </c>
      <c r="O11" s="10">
        <f>+'24-03-344 Ind. Proy'!Z55</f>
        <v>0</v>
      </c>
      <c r="P11" s="10">
        <f>+'24-03-344 Ind. Proy'!AA55</f>
        <v>0</v>
      </c>
      <c r="Q11" s="10">
        <f>+'24-03-344 Ind. Proy'!AB55</f>
        <v>0</v>
      </c>
      <c r="R11" s="10">
        <f>+'24-03-344 Ind. Proy'!AC55</f>
        <v>0</v>
      </c>
      <c r="S11" s="10">
        <f>+'24-03-344 Ind. Proy'!AD55</f>
        <v>0</v>
      </c>
      <c r="T11" s="10">
        <f>+'24-03-344 Ind. Proy'!AE55</f>
        <v>0</v>
      </c>
      <c r="U11" s="10">
        <f>+'24-03-344 Ind. Proy'!AF55</f>
        <v>0</v>
      </c>
      <c r="V11" s="10">
        <f>+'24-03-344 Ind. Proy'!AG55</f>
        <v>0</v>
      </c>
      <c r="W11" s="10">
        <f>+'24-03-344 Ind. Proy'!AH55</f>
        <v>0</v>
      </c>
      <c r="X11" s="49">
        <f>+'24-03-344 Ind. Proy'!AI55</f>
        <v>0</v>
      </c>
      <c r="Y11" s="49">
        <f>+'24-03-344 Ind. Proy'!AJ55</f>
        <v>0</v>
      </c>
    </row>
    <row r="12" spans="1:25" s="45" customFormat="1" ht="24.75" customHeight="1" x14ac:dyDescent="0.25">
      <c r="A12" s="48" t="s">
        <v>50</v>
      </c>
      <c r="B12" s="10">
        <f>+'24-03-344 Ind. Proy'!J67</f>
        <v>0</v>
      </c>
      <c r="C12" s="10">
        <f>+'24-03-344 Ind. Proy'!K67</f>
        <v>0</v>
      </c>
      <c r="D12" s="10">
        <f>+'24-03-344 Ind. Proy'!M67</f>
        <v>0</v>
      </c>
      <c r="E12" s="10">
        <f>+'24-03-344 Ind. Proy'!N67</f>
        <v>0</v>
      </c>
      <c r="F12" s="10">
        <f>+'24-03-344 Ind. Proy'!O67</f>
        <v>0</v>
      </c>
      <c r="G12" s="10">
        <f>+'24-03-344 Ind. Proy'!R67</f>
        <v>0</v>
      </c>
      <c r="H12" s="10">
        <f>+'24-03-344 Ind. Proy'!S67</f>
        <v>0</v>
      </c>
      <c r="I12" s="10">
        <f>+'24-03-344 Ind. Proy'!T67</f>
        <v>0</v>
      </c>
      <c r="J12" s="10">
        <f>+'24-03-344 Ind. Proy'!U67</f>
        <v>0</v>
      </c>
      <c r="K12" s="10">
        <f>+'24-03-344 Ind. Proy'!V67</f>
        <v>0</v>
      </c>
      <c r="L12" s="10">
        <f>+'24-03-344 Ind. Proy'!W67</f>
        <v>0</v>
      </c>
      <c r="M12" s="10">
        <f>+'24-03-344 Ind. Proy'!X67</f>
        <v>0</v>
      </c>
      <c r="N12" s="10">
        <f>+'24-03-344 Ind. Proy'!Y67</f>
        <v>0</v>
      </c>
      <c r="O12" s="10">
        <f>+'24-03-344 Ind. Proy'!Z67</f>
        <v>0</v>
      </c>
      <c r="P12" s="10">
        <f>+'24-03-344 Ind. Proy'!AA67</f>
        <v>0</v>
      </c>
      <c r="Q12" s="10">
        <f>+'24-03-344 Ind. Proy'!AB67</f>
        <v>0</v>
      </c>
      <c r="R12" s="10">
        <f>+'24-03-344 Ind. Proy'!AC67</f>
        <v>0</v>
      </c>
      <c r="S12" s="10">
        <f>+'24-03-344 Ind. Proy'!AD67</f>
        <v>0</v>
      </c>
      <c r="T12" s="10">
        <f>+'24-03-344 Ind. Proy'!AE67</f>
        <v>0</v>
      </c>
      <c r="U12" s="10">
        <f>+'24-03-344 Ind. Proy'!AF67</f>
        <v>0</v>
      </c>
      <c r="V12" s="10">
        <f>+'24-03-344 Ind. Proy'!AG67</f>
        <v>0</v>
      </c>
      <c r="W12" s="10">
        <f>+'24-03-344 Ind. Proy'!AH67</f>
        <v>0</v>
      </c>
      <c r="X12" s="49">
        <f>+'24-03-344 Ind. Proy'!AI67</f>
        <v>0</v>
      </c>
      <c r="Y12" s="49">
        <f>+'24-03-344 Ind. Proy'!AJ67</f>
        <v>0</v>
      </c>
    </row>
    <row r="13" spans="1:25" s="45" customFormat="1" ht="24.75" customHeight="1" x14ac:dyDescent="0.25">
      <c r="A13" s="48" t="s">
        <v>52</v>
      </c>
      <c r="B13" s="10">
        <f>+'24-03-344 Ind. Proy'!J79</f>
        <v>0</v>
      </c>
      <c r="C13" s="10">
        <f>+'24-03-344 Ind. Proy'!K79</f>
        <v>0</v>
      </c>
      <c r="D13" s="10">
        <f>+'24-03-344 Ind. Proy'!M79</f>
        <v>0</v>
      </c>
      <c r="E13" s="10">
        <f>+'24-03-344 Ind. Proy'!N79</f>
        <v>0</v>
      </c>
      <c r="F13" s="10">
        <f>+'24-03-344 Ind. Proy'!O79</f>
        <v>0</v>
      </c>
      <c r="G13" s="10">
        <f>+'24-03-344 Ind. Proy'!R79</f>
        <v>0</v>
      </c>
      <c r="H13" s="10">
        <f>+'24-03-344 Ind. Proy'!S79</f>
        <v>0</v>
      </c>
      <c r="I13" s="10">
        <f>+'24-03-344 Ind. Proy'!T79</f>
        <v>0</v>
      </c>
      <c r="J13" s="10">
        <f>+'24-03-344 Ind. Proy'!U79</f>
        <v>0</v>
      </c>
      <c r="K13" s="10">
        <f>+'24-03-344 Ind. Proy'!V79</f>
        <v>0</v>
      </c>
      <c r="L13" s="10">
        <f>+'24-03-344 Ind. Proy'!W79</f>
        <v>0</v>
      </c>
      <c r="M13" s="10">
        <f>+'24-03-344 Ind. Proy'!X79</f>
        <v>0</v>
      </c>
      <c r="N13" s="10">
        <f>+'24-03-344 Ind. Proy'!Y79</f>
        <v>0</v>
      </c>
      <c r="O13" s="10">
        <f>+'24-03-344 Ind. Proy'!Z79</f>
        <v>0</v>
      </c>
      <c r="P13" s="10">
        <f>+'24-03-344 Ind. Proy'!AA79</f>
        <v>0</v>
      </c>
      <c r="Q13" s="10">
        <f>+'24-03-344 Ind. Proy'!AB79</f>
        <v>0</v>
      </c>
      <c r="R13" s="10">
        <f>+'24-03-344 Ind. Proy'!AC79</f>
        <v>0</v>
      </c>
      <c r="S13" s="10">
        <f>+'24-03-344 Ind. Proy'!AD79</f>
        <v>0</v>
      </c>
      <c r="T13" s="10">
        <f>+'24-03-344 Ind. Proy'!AE79</f>
        <v>0</v>
      </c>
      <c r="U13" s="10">
        <f>+'24-03-344 Ind. Proy'!AF79</f>
        <v>0</v>
      </c>
      <c r="V13" s="10">
        <f>+'24-03-344 Ind. Proy'!AG79</f>
        <v>0</v>
      </c>
      <c r="W13" s="10">
        <f>+'24-03-344 Ind. Proy'!AH79</f>
        <v>0</v>
      </c>
      <c r="X13" s="49">
        <f>+'24-03-344 Ind. Proy'!AI79</f>
        <v>0</v>
      </c>
      <c r="Y13" s="49">
        <f>+'24-03-344 Ind. Proy'!AJ79</f>
        <v>0</v>
      </c>
    </row>
    <row r="14" spans="1:25" s="45" customFormat="1" ht="24.75" customHeight="1" x14ac:dyDescent="0.25">
      <c r="A14" s="48" t="s">
        <v>54</v>
      </c>
      <c r="B14" s="10">
        <f>+'24-03-344 Ind. Proy'!J91</f>
        <v>0</v>
      </c>
      <c r="C14" s="10">
        <f>+'24-03-344 Ind. Proy'!K91</f>
        <v>0</v>
      </c>
      <c r="D14" s="10">
        <f>+'24-03-344 Ind. Proy'!M91</f>
        <v>0</v>
      </c>
      <c r="E14" s="10">
        <f>+'24-03-344 Ind. Proy'!N91</f>
        <v>0</v>
      </c>
      <c r="F14" s="10">
        <f>+'24-03-344 Ind. Proy'!O91</f>
        <v>0</v>
      </c>
      <c r="G14" s="10">
        <f>+'24-03-344 Ind. Proy'!R91</f>
        <v>0</v>
      </c>
      <c r="H14" s="10">
        <f>+'24-03-344 Ind. Proy'!S91</f>
        <v>0</v>
      </c>
      <c r="I14" s="10">
        <f>+'24-03-344 Ind. Proy'!T91</f>
        <v>0</v>
      </c>
      <c r="J14" s="10">
        <f>+'24-03-344 Ind. Proy'!U91</f>
        <v>0</v>
      </c>
      <c r="K14" s="10">
        <f>+'24-03-344 Ind. Proy'!V91</f>
        <v>0</v>
      </c>
      <c r="L14" s="10">
        <f>+'24-03-344 Ind. Proy'!W91</f>
        <v>0</v>
      </c>
      <c r="M14" s="10">
        <f>+'24-03-344 Ind. Proy'!X91</f>
        <v>0</v>
      </c>
      <c r="N14" s="10">
        <f>+'24-03-344 Ind. Proy'!Y91</f>
        <v>0</v>
      </c>
      <c r="O14" s="10">
        <f>+'24-03-344 Ind. Proy'!Z91</f>
        <v>0</v>
      </c>
      <c r="P14" s="10">
        <f>+'24-03-344 Ind. Proy'!AA91</f>
        <v>0</v>
      </c>
      <c r="Q14" s="10">
        <f>+'24-03-344 Ind. Proy'!AB91</f>
        <v>0</v>
      </c>
      <c r="R14" s="10">
        <f>+'24-03-344 Ind. Proy'!AC91</f>
        <v>0</v>
      </c>
      <c r="S14" s="10">
        <f>+'24-03-344 Ind. Proy'!AD91</f>
        <v>0</v>
      </c>
      <c r="T14" s="10">
        <f>+'24-03-344 Ind. Proy'!AE91</f>
        <v>0</v>
      </c>
      <c r="U14" s="10">
        <f>+'24-03-344 Ind. Proy'!AF91</f>
        <v>0</v>
      </c>
      <c r="V14" s="10">
        <f>+'24-03-344 Ind. Proy'!AG91</f>
        <v>0</v>
      </c>
      <c r="W14" s="10">
        <f>+'24-03-344 Ind. Proy'!AH91</f>
        <v>0</v>
      </c>
      <c r="X14" s="49">
        <f>+'24-03-344 Ind. Proy'!AI91</f>
        <v>0</v>
      </c>
      <c r="Y14" s="49">
        <f>+'24-03-344 Ind. Proy'!AJ91</f>
        <v>0</v>
      </c>
    </row>
    <row r="15" spans="1:25" s="45" customFormat="1" ht="24.75" customHeight="1" x14ac:dyDescent="0.25">
      <c r="A15" s="48" t="s">
        <v>56</v>
      </c>
      <c r="B15" s="10">
        <f>+'24-03-344 Ind. Proy'!J103</f>
        <v>0</v>
      </c>
      <c r="C15" s="10">
        <f>+'24-03-344 Ind. Proy'!K103</f>
        <v>0</v>
      </c>
      <c r="D15" s="10">
        <f>+'24-03-344 Ind. Proy'!M103</f>
        <v>0</v>
      </c>
      <c r="E15" s="10">
        <f>+'24-03-344 Ind. Proy'!N103</f>
        <v>0</v>
      </c>
      <c r="F15" s="10">
        <f>+'24-03-344 Ind. Proy'!O103</f>
        <v>0</v>
      </c>
      <c r="G15" s="10">
        <f>+'24-03-344 Ind. Proy'!R103</f>
        <v>0</v>
      </c>
      <c r="H15" s="10">
        <f>+'24-03-344 Ind. Proy'!S103</f>
        <v>0</v>
      </c>
      <c r="I15" s="10">
        <f>+'24-03-344 Ind. Proy'!T103</f>
        <v>0</v>
      </c>
      <c r="J15" s="10">
        <f>+'24-03-344 Ind. Proy'!U103</f>
        <v>0</v>
      </c>
      <c r="K15" s="10">
        <f>+'24-03-344 Ind. Proy'!V103</f>
        <v>0</v>
      </c>
      <c r="L15" s="10">
        <f>+'24-03-344 Ind. Proy'!W103</f>
        <v>0</v>
      </c>
      <c r="M15" s="10">
        <f>+'24-03-344 Ind. Proy'!X103</f>
        <v>0</v>
      </c>
      <c r="N15" s="10">
        <f>+'24-03-344 Ind. Proy'!Y103</f>
        <v>0</v>
      </c>
      <c r="O15" s="10">
        <f>+'24-03-344 Ind. Proy'!Z103</f>
        <v>0</v>
      </c>
      <c r="P15" s="10">
        <f>+'24-03-344 Ind. Proy'!AA103</f>
        <v>0</v>
      </c>
      <c r="Q15" s="10">
        <f>+'24-03-344 Ind. Proy'!AB103</f>
        <v>0</v>
      </c>
      <c r="R15" s="10">
        <f>+'24-03-344 Ind. Proy'!AC103</f>
        <v>0</v>
      </c>
      <c r="S15" s="10">
        <f>+'24-03-344 Ind. Proy'!AD103</f>
        <v>0</v>
      </c>
      <c r="T15" s="10">
        <f>+'24-03-344 Ind. Proy'!AE103</f>
        <v>0</v>
      </c>
      <c r="U15" s="10">
        <f>+'24-03-344 Ind. Proy'!AF103</f>
        <v>0</v>
      </c>
      <c r="V15" s="10">
        <f>+'24-03-344 Ind. Proy'!AG103</f>
        <v>0</v>
      </c>
      <c r="W15" s="10">
        <f>+'24-03-344 Ind. Proy'!AH103</f>
        <v>0</v>
      </c>
      <c r="X15" s="49">
        <f>+'24-03-344 Ind. Proy'!AI103</f>
        <v>0</v>
      </c>
      <c r="Y15" s="49">
        <f>+'24-03-344 Ind. Proy'!AJ103</f>
        <v>0</v>
      </c>
    </row>
    <row r="16" spans="1:25" s="45" customFormat="1" ht="24.75" customHeight="1" x14ac:dyDescent="0.25">
      <c r="A16" s="48" t="s">
        <v>58</v>
      </c>
      <c r="B16" s="10">
        <f>+'24-03-344 Ind. Proy'!J115</f>
        <v>0</v>
      </c>
      <c r="C16" s="10">
        <f>+'24-03-344 Ind. Proy'!K115</f>
        <v>0</v>
      </c>
      <c r="D16" s="10">
        <f>+'24-03-344 Ind. Proy'!M115</f>
        <v>0</v>
      </c>
      <c r="E16" s="10">
        <f>+'24-03-344 Ind. Proy'!N115</f>
        <v>0</v>
      </c>
      <c r="F16" s="10">
        <f>+'24-03-344 Ind. Proy'!O115</f>
        <v>0</v>
      </c>
      <c r="G16" s="10">
        <f>+'24-03-344 Ind. Proy'!R115</f>
        <v>0</v>
      </c>
      <c r="H16" s="10">
        <f>+'24-03-344 Ind. Proy'!S115</f>
        <v>0</v>
      </c>
      <c r="I16" s="10">
        <f>+'24-03-344 Ind. Proy'!T115</f>
        <v>0</v>
      </c>
      <c r="J16" s="10">
        <f>+'24-03-344 Ind. Proy'!U115</f>
        <v>0</v>
      </c>
      <c r="K16" s="10">
        <f>+'24-03-344 Ind. Proy'!V115</f>
        <v>0</v>
      </c>
      <c r="L16" s="10">
        <f>+'24-03-344 Ind. Proy'!W115</f>
        <v>0</v>
      </c>
      <c r="M16" s="10">
        <f>+'24-03-344 Ind. Proy'!X115</f>
        <v>0</v>
      </c>
      <c r="N16" s="10">
        <f>+'24-03-344 Ind. Proy'!Y115</f>
        <v>0</v>
      </c>
      <c r="O16" s="10">
        <f>+'24-03-344 Ind. Proy'!Z115</f>
        <v>0</v>
      </c>
      <c r="P16" s="10">
        <f>+'24-03-344 Ind. Proy'!AA115</f>
        <v>0</v>
      </c>
      <c r="Q16" s="10">
        <f>+'24-03-344 Ind. Proy'!AB115</f>
        <v>0</v>
      </c>
      <c r="R16" s="10">
        <f>+'24-03-344 Ind. Proy'!AC115</f>
        <v>0</v>
      </c>
      <c r="S16" s="10">
        <f>+'24-03-344 Ind. Proy'!AD115</f>
        <v>0</v>
      </c>
      <c r="T16" s="10">
        <f>+'24-03-344 Ind. Proy'!AE115</f>
        <v>0</v>
      </c>
      <c r="U16" s="10">
        <f>+'24-03-344 Ind. Proy'!AF115</f>
        <v>0</v>
      </c>
      <c r="V16" s="10">
        <f>+'24-03-344 Ind. Proy'!AG115</f>
        <v>0</v>
      </c>
      <c r="W16" s="10">
        <f>+'24-03-344 Ind. Proy'!AH115</f>
        <v>0</v>
      </c>
      <c r="X16" s="49">
        <f>+'24-03-344 Ind. Proy'!AI115</f>
        <v>0</v>
      </c>
      <c r="Y16" s="49">
        <f>+'24-03-344 Ind. Proy'!AJ115</f>
        <v>0</v>
      </c>
    </row>
    <row r="17" spans="1:25" s="45" customFormat="1" ht="24.75" customHeight="1" x14ac:dyDescent="0.25">
      <c r="A17" s="48" t="s">
        <v>60</v>
      </c>
      <c r="B17" s="10">
        <f>+'24-03-344 Ind. Proy'!J127</f>
        <v>0</v>
      </c>
      <c r="C17" s="10">
        <f>+'24-03-344 Ind. Proy'!K127</f>
        <v>0</v>
      </c>
      <c r="D17" s="10">
        <f>+'24-03-344 Ind. Proy'!M127</f>
        <v>0</v>
      </c>
      <c r="E17" s="10">
        <f>+'24-03-344 Ind. Proy'!N127</f>
        <v>0</v>
      </c>
      <c r="F17" s="10">
        <f>+'24-03-344 Ind. Proy'!O127</f>
        <v>0</v>
      </c>
      <c r="G17" s="10">
        <f>+'24-03-344 Ind. Proy'!R127</f>
        <v>0</v>
      </c>
      <c r="H17" s="10">
        <f>+'24-03-344 Ind. Proy'!S127</f>
        <v>0</v>
      </c>
      <c r="I17" s="10">
        <f>+'24-03-344 Ind. Proy'!T127</f>
        <v>0</v>
      </c>
      <c r="J17" s="10">
        <f>+'24-03-344 Ind. Proy'!U127</f>
        <v>0</v>
      </c>
      <c r="K17" s="10">
        <f>+'24-03-344 Ind. Proy'!V127</f>
        <v>0</v>
      </c>
      <c r="L17" s="10">
        <f>+'24-03-344 Ind. Proy'!W127</f>
        <v>0</v>
      </c>
      <c r="M17" s="10">
        <f>+'24-03-344 Ind. Proy'!X127</f>
        <v>0</v>
      </c>
      <c r="N17" s="10">
        <f>+'24-03-344 Ind. Proy'!Y127</f>
        <v>0</v>
      </c>
      <c r="O17" s="10">
        <f>+'24-03-344 Ind. Proy'!Z127</f>
        <v>0</v>
      </c>
      <c r="P17" s="10">
        <f>+'24-03-344 Ind. Proy'!AA127</f>
        <v>0</v>
      </c>
      <c r="Q17" s="10">
        <f>+'24-03-344 Ind. Proy'!AB127</f>
        <v>0</v>
      </c>
      <c r="R17" s="10">
        <f>+'24-03-344 Ind. Proy'!AC127</f>
        <v>0</v>
      </c>
      <c r="S17" s="10">
        <f>+'24-03-344 Ind. Proy'!AD127</f>
        <v>0</v>
      </c>
      <c r="T17" s="10">
        <f>+'24-03-344 Ind. Proy'!AE127</f>
        <v>0</v>
      </c>
      <c r="U17" s="10">
        <f>+'24-03-344 Ind. Proy'!AF127</f>
        <v>0</v>
      </c>
      <c r="V17" s="10">
        <f>+'24-03-344 Ind. Proy'!AG127</f>
        <v>0</v>
      </c>
      <c r="W17" s="10">
        <f>+'24-03-344 Ind. Proy'!AH127</f>
        <v>0</v>
      </c>
      <c r="X17" s="49">
        <f>+'24-03-344 Ind. Proy'!AI116</f>
        <v>0</v>
      </c>
      <c r="Y17" s="49">
        <f>+'24-03-344 Ind. Proy'!AJ116</f>
        <v>0</v>
      </c>
    </row>
    <row r="18" spans="1:25" s="45" customFormat="1" ht="24.75" customHeight="1" x14ac:dyDescent="0.25">
      <c r="A18" s="48" t="s">
        <v>62</v>
      </c>
      <c r="B18" s="10">
        <f>+'24-03-344 Ind. Proy'!J139</f>
        <v>0</v>
      </c>
      <c r="C18" s="10">
        <f>+'24-03-344 Ind. Proy'!K139</f>
        <v>0</v>
      </c>
      <c r="D18" s="10">
        <f>+'24-03-344 Ind. Proy'!M139</f>
        <v>0</v>
      </c>
      <c r="E18" s="10">
        <f>+'24-03-344 Ind. Proy'!N139</f>
        <v>0</v>
      </c>
      <c r="F18" s="10">
        <f>+'24-03-344 Ind. Proy'!O139</f>
        <v>0</v>
      </c>
      <c r="G18" s="10">
        <f>+'24-03-344 Ind. Proy'!R139</f>
        <v>0</v>
      </c>
      <c r="H18" s="10">
        <f>+'24-03-344 Ind. Proy'!S139</f>
        <v>0</v>
      </c>
      <c r="I18" s="10">
        <f>+'24-03-344 Ind. Proy'!T139</f>
        <v>0</v>
      </c>
      <c r="J18" s="10">
        <f>+'24-03-344 Ind. Proy'!U139</f>
        <v>0</v>
      </c>
      <c r="K18" s="10">
        <f>+'24-03-344 Ind. Proy'!V139</f>
        <v>0</v>
      </c>
      <c r="L18" s="10">
        <f>+'24-03-344 Ind. Proy'!W139</f>
        <v>0</v>
      </c>
      <c r="M18" s="10">
        <f>+'24-03-344 Ind. Proy'!X139</f>
        <v>0</v>
      </c>
      <c r="N18" s="10">
        <f>+'24-03-344 Ind. Proy'!Y139</f>
        <v>0</v>
      </c>
      <c r="O18" s="10">
        <f>+'24-03-344 Ind. Proy'!Z139</f>
        <v>0</v>
      </c>
      <c r="P18" s="10">
        <f>+'24-03-344 Ind. Proy'!AA139</f>
        <v>0</v>
      </c>
      <c r="Q18" s="10">
        <f>+'24-03-344 Ind. Proy'!AB139</f>
        <v>0</v>
      </c>
      <c r="R18" s="10">
        <f>+'24-03-344 Ind. Proy'!AC139</f>
        <v>0</v>
      </c>
      <c r="S18" s="10">
        <f>+'24-03-344 Ind. Proy'!AD139</f>
        <v>0</v>
      </c>
      <c r="T18" s="10">
        <f>+'24-03-344 Ind. Proy'!AE139</f>
        <v>0</v>
      </c>
      <c r="U18" s="10">
        <f>+'24-03-344 Ind. Proy'!AF139</f>
        <v>0</v>
      </c>
      <c r="V18" s="10">
        <f>+'24-03-344 Ind. Proy'!AG139</f>
        <v>0</v>
      </c>
      <c r="W18" s="10">
        <f>+'24-03-344 Ind. Proy'!AH139</f>
        <v>0</v>
      </c>
      <c r="X18" s="49">
        <f>+'24-03-344 Ind. Proy'!AI117</f>
        <v>0</v>
      </c>
      <c r="Y18" s="49">
        <f>+'24-03-344 Ind. Proy'!AJ139</f>
        <v>0</v>
      </c>
    </row>
    <row r="19" spans="1:25" s="45" customFormat="1" ht="24.75" customHeight="1" x14ac:dyDescent="0.25">
      <c r="A19" s="48" t="s">
        <v>64</v>
      </c>
      <c r="B19" s="10">
        <f>+'24-03-344 Ind. Proy'!J151</f>
        <v>0</v>
      </c>
      <c r="C19" s="10">
        <f>+'24-03-344 Ind. Proy'!K151</f>
        <v>0</v>
      </c>
      <c r="D19" s="10">
        <f>+'24-03-344 Ind. Proy'!M151</f>
        <v>0</v>
      </c>
      <c r="E19" s="10">
        <f>+'24-03-344 Ind. Proy'!N151</f>
        <v>0</v>
      </c>
      <c r="F19" s="10">
        <f>+'24-03-344 Ind. Proy'!O151</f>
        <v>0</v>
      </c>
      <c r="G19" s="10">
        <f>+'24-03-344 Ind. Proy'!R151</f>
        <v>0</v>
      </c>
      <c r="H19" s="10">
        <f>+'24-03-344 Ind. Proy'!S151</f>
        <v>0</v>
      </c>
      <c r="I19" s="10">
        <f>+'24-03-344 Ind. Proy'!T151</f>
        <v>0</v>
      </c>
      <c r="J19" s="10">
        <f>+'24-03-344 Ind. Proy'!U151</f>
        <v>0</v>
      </c>
      <c r="K19" s="10">
        <f>+'24-03-344 Ind. Proy'!V151</f>
        <v>0</v>
      </c>
      <c r="L19" s="10">
        <f>+'24-03-344 Ind. Proy'!W151</f>
        <v>0</v>
      </c>
      <c r="M19" s="10">
        <f>+'24-03-344 Ind. Proy'!X151</f>
        <v>0</v>
      </c>
      <c r="N19" s="10">
        <f>+'24-03-344 Ind. Proy'!Y151</f>
        <v>0</v>
      </c>
      <c r="O19" s="10">
        <f>+'24-03-344 Ind. Proy'!Z151</f>
        <v>0</v>
      </c>
      <c r="P19" s="10">
        <f>+'24-03-344 Ind. Proy'!AA151</f>
        <v>0</v>
      </c>
      <c r="Q19" s="10">
        <f>+'24-03-344 Ind. Proy'!AB151</f>
        <v>0</v>
      </c>
      <c r="R19" s="10">
        <f>+'24-03-344 Ind. Proy'!AC151</f>
        <v>0</v>
      </c>
      <c r="S19" s="10">
        <f>+'24-03-344 Ind. Proy'!AD151</f>
        <v>0</v>
      </c>
      <c r="T19" s="10">
        <f>+'24-03-344 Ind. Proy'!AE151</f>
        <v>0</v>
      </c>
      <c r="U19" s="10">
        <f>+'24-03-344 Ind. Proy'!AF151</f>
        <v>0</v>
      </c>
      <c r="V19" s="10">
        <f>+'24-03-344 Ind. Proy'!AG151</f>
        <v>0</v>
      </c>
      <c r="W19" s="10">
        <f>+'24-03-344 Ind. Proy'!AH151</f>
        <v>0</v>
      </c>
      <c r="X19" s="49">
        <f>+'24-03-344 Ind. Proy'!AI151</f>
        <v>0</v>
      </c>
      <c r="Y19" s="49">
        <f>+'24-03-344 Ind. Proy'!AJ151</f>
        <v>0</v>
      </c>
    </row>
    <row r="20" spans="1:25" s="45" customFormat="1" ht="24.75" customHeight="1" x14ac:dyDescent="0.25">
      <c r="A20" s="50" t="s">
        <v>66</v>
      </c>
      <c r="B20" s="10">
        <f>+'24-03-344 Ind. Proy'!J163</f>
        <v>0</v>
      </c>
      <c r="C20" s="10">
        <f>+'24-03-344 Ind. Proy'!K163</f>
        <v>0</v>
      </c>
      <c r="D20" s="10">
        <f>+'24-03-344 Ind. Proy'!M163</f>
        <v>0</v>
      </c>
      <c r="E20" s="10">
        <f>+'24-03-344 Ind. Proy'!N163</f>
        <v>0</v>
      </c>
      <c r="F20" s="10">
        <f>+'24-03-344 Ind. Proy'!O163</f>
        <v>0</v>
      </c>
      <c r="G20" s="10">
        <f>+'24-03-344 Ind. Proy'!R163</f>
        <v>0</v>
      </c>
      <c r="H20" s="10">
        <f>+'24-03-344 Ind. Proy'!S163</f>
        <v>0</v>
      </c>
      <c r="I20" s="10">
        <f>+'24-03-344 Ind. Proy'!T163</f>
        <v>0</v>
      </c>
      <c r="J20" s="10">
        <f>+'24-03-344 Ind. Proy'!U163</f>
        <v>0</v>
      </c>
      <c r="K20" s="10">
        <f>+'24-03-344 Ind. Proy'!V163</f>
        <v>0</v>
      </c>
      <c r="L20" s="10">
        <f>+'24-03-344 Ind. Proy'!W163</f>
        <v>0</v>
      </c>
      <c r="M20" s="10">
        <f>+'24-03-344 Ind. Proy'!X163</f>
        <v>0</v>
      </c>
      <c r="N20" s="10">
        <f>+'24-03-344 Ind. Proy'!Y163</f>
        <v>0</v>
      </c>
      <c r="O20" s="10">
        <f>+'24-03-344 Ind. Proy'!Z163</f>
        <v>0</v>
      </c>
      <c r="P20" s="10">
        <f>+'24-03-344 Ind. Proy'!AA163</f>
        <v>0</v>
      </c>
      <c r="Q20" s="10">
        <f>+'24-03-344 Ind. Proy'!AB163</f>
        <v>0</v>
      </c>
      <c r="R20" s="10">
        <f>+'24-03-344 Ind. Proy'!AC163</f>
        <v>0</v>
      </c>
      <c r="S20" s="10">
        <f>+'24-03-344 Ind. Proy'!AD163</f>
        <v>0</v>
      </c>
      <c r="T20" s="10">
        <f>+'24-03-344 Ind. Proy'!AE163</f>
        <v>0</v>
      </c>
      <c r="U20" s="10">
        <f>+'24-03-344 Ind. Proy'!AF163</f>
        <v>0</v>
      </c>
      <c r="V20" s="10">
        <f>+'24-03-344 Ind. Proy'!AG163</f>
        <v>0</v>
      </c>
      <c r="W20" s="10">
        <f>+'24-03-344 Ind. Proy'!AH163</f>
        <v>0</v>
      </c>
      <c r="X20" s="49">
        <f>+'24-03-344 Ind. Proy'!AI163</f>
        <v>0</v>
      </c>
      <c r="Y20" s="49">
        <f>+'24-03-344 Ind. Proy'!AJ163</f>
        <v>0</v>
      </c>
    </row>
    <row r="21" spans="1:25" s="45" customFormat="1" ht="24.75" customHeight="1" x14ac:dyDescent="0.25">
      <c r="A21" s="50" t="s">
        <v>68</v>
      </c>
      <c r="B21" s="10">
        <f>+'24-03-344 Ind. Proy'!J175</f>
        <v>0</v>
      </c>
      <c r="C21" s="10">
        <f>+'24-03-344 Ind. Proy'!K175</f>
        <v>0</v>
      </c>
      <c r="D21" s="10">
        <f>+'24-03-344 Ind. Proy'!M175</f>
        <v>0</v>
      </c>
      <c r="E21" s="10">
        <f>+'24-03-344 Ind. Proy'!N175</f>
        <v>0</v>
      </c>
      <c r="F21" s="10">
        <f>+'24-03-344 Ind. Proy'!O175</f>
        <v>0</v>
      </c>
      <c r="G21" s="10">
        <f>+'24-03-344 Ind. Proy'!R175</f>
        <v>0</v>
      </c>
      <c r="H21" s="10">
        <f>+'24-03-344 Ind. Proy'!S175</f>
        <v>0</v>
      </c>
      <c r="I21" s="10">
        <f>+'24-03-344 Ind. Proy'!T175</f>
        <v>0</v>
      </c>
      <c r="J21" s="10">
        <f>+'24-03-344 Ind. Proy'!U175</f>
        <v>0</v>
      </c>
      <c r="K21" s="10">
        <f>+'24-03-344 Ind. Proy'!V175</f>
        <v>0</v>
      </c>
      <c r="L21" s="10">
        <f>+'24-03-344 Ind. Proy'!W175</f>
        <v>0</v>
      </c>
      <c r="M21" s="10">
        <f>+'24-03-344 Ind. Proy'!X175</f>
        <v>0</v>
      </c>
      <c r="N21" s="10">
        <f>+'24-03-344 Ind. Proy'!Y175</f>
        <v>0</v>
      </c>
      <c r="O21" s="10">
        <f>+'24-03-344 Ind. Proy'!Z175</f>
        <v>0</v>
      </c>
      <c r="P21" s="10">
        <f>+'24-03-344 Ind. Proy'!AA175</f>
        <v>0</v>
      </c>
      <c r="Q21" s="10">
        <f>+'24-03-344 Ind. Proy'!AB175</f>
        <v>0</v>
      </c>
      <c r="R21" s="10">
        <f>+'24-03-344 Ind. Proy'!AC175</f>
        <v>0</v>
      </c>
      <c r="S21" s="10">
        <f>+'24-03-344 Ind. Proy'!AD175</f>
        <v>0</v>
      </c>
      <c r="T21" s="10">
        <f>+'24-03-344 Ind. Proy'!AE175</f>
        <v>0</v>
      </c>
      <c r="U21" s="10">
        <f>+'24-03-344 Ind. Proy'!AF175</f>
        <v>0</v>
      </c>
      <c r="V21" s="10">
        <f>+'24-03-344 Ind. Proy'!AG175</f>
        <v>0</v>
      </c>
      <c r="W21" s="10">
        <f>+'24-03-344 Ind. Proy'!AH175</f>
        <v>0</v>
      </c>
      <c r="X21" s="49">
        <f>+'24-03-344 Ind. Proy'!AI175</f>
        <v>0</v>
      </c>
      <c r="Y21" s="49">
        <f>+'24-03-344 Ind. Proy'!AJ175</f>
        <v>0</v>
      </c>
    </row>
    <row r="22" spans="1:25" s="45" customFormat="1" ht="24.75" customHeight="1" x14ac:dyDescent="0.25">
      <c r="A22" s="50" t="s">
        <v>70</v>
      </c>
      <c r="B22" s="10">
        <f>+'24-03-344 Ind. Proy'!J187</f>
        <v>0</v>
      </c>
      <c r="C22" s="10">
        <f>+'24-03-344 Ind. Proy'!K187</f>
        <v>0</v>
      </c>
      <c r="D22" s="10">
        <f>+'24-03-344 Ind. Proy'!M187</f>
        <v>0</v>
      </c>
      <c r="E22" s="10">
        <f>+'24-03-344 Ind. Proy'!N187</f>
        <v>0</v>
      </c>
      <c r="F22" s="10">
        <f>+'24-03-344 Ind. Proy'!O187</f>
        <v>0</v>
      </c>
      <c r="G22" s="10">
        <f>+'24-03-344 Ind. Proy'!R187</f>
        <v>0</v>
      </c>
      <c r="H22" s="10">
        <f>+'24-03-344 Ind. Proy'!S187</f>
        <v>0</v>
      </c>
      <c r="I22" s="10">
        <f>+'24-03-344 Ind. Proy'!T187</f>
        <v>0</v>
      </c>
      <c r="J22" s="10">
        <f>+'24-03-344 Ind. Proy'!U187</f>
        <v>0</v>
      </c>
      <c r="K22" s="10">
        <f>+'24-03-344 Ind. Proy'!V187</f>
        <v>0</v>
      </c>
      <c r="L22" s="10">
        <f>+'24-03-344 Ind. Proy'!W187</f>
        <v>0</v>
      </c>
      <c r="M22" s="10">
        <f>+'24-03-344 Ind. Proy'!X187</f>
        <v>0</v>
      </c>
      <c r="N22" s="10">
        <f>+'24-03-344 Ind. Proy'!Y187</f>
        <v>0</v>
      </c>
      <c r="O22" s="10">
        <f>+'24-03-344 Ind. Proy'!Z187</f>
        <v>0</v>
      </c>
      <c r="P22" s="10">
        <f>+'24-03-344 Ind. Proy'!AA187</f>
        <v>0</v>
      </c>
      <c r="Q22" s="10">
        <f>+'24-03-344 Ind. Proy'!AB187</f>
        <v>0</v>
      </c>
      <c r="R22" s="10">
        <f>+'24-03-344 Ind. Proy'!AC187</f>
        <v>0</v>
      </c>
      <c r="S22" s="10">
        <f>+'24-03-344 Ind. Proy'!AD187</f>
        <v>0</v>
      </c>
      <c r="T22" s="10">
        <f>+'24-03-344 Ind. Proy'!AE187</f>
        <v>0</v>
      </c>
      <c r="U22" s="10">
        <f>+'24-03-344 Ind. Proy'!AF187</f>
        <v>0</v>
      </c>
      <c r="V22" s="10">
        <f>+'24-03-344 Ind. Proy'!AG187</f>
        <v>0</v>
      </c>
      <c r="W22" s="10">
        <f>+'24-03-344 Ind. Proy'!AH187</f>
        <v>0</v>
      </c>
      <c r="X22" s="49">
        <f>+'24-03-344 Ind. Proy'!AI187</f>
        <v>0</v>
      </c>
      <c r="Y22" s="49">
        <f>+'24-03-344 Ind. Proy'!AJ187</f>
        <v>0</v>
      </c>
    </row>
    <row r="23" spans="1:25" s="45" customFormat="1" ht="24.75" customHeight="1" x14ac:dyDescent="0.25">
      <c r="A23" s="51" t="s">
        <v>72</v>
      </c>
      <c r="B23" s="10">
        <f>+'24-03-344 Ind. Proy'!J191</f>
        <v>3425722000</v>
      </c>
      <c r="C23" s="10">
        <f>+'24-03-344 Ind. Proy'!K191</f>
        <v>875000000</v>
      </c>
      <c r="D23" s="10">
        <f>+'24-03-344 Ind. Proy'!M191</f>
        <v>0</v>
      </c>
      <c r="E23" s="10">
        <f>+'24-03-344 Ind. Proy'!N191</f>
        <v>0</v>
      </c>
      <c r="F23" s="10">
        <f>+'24-03-344 Ind. Proy'!O191</f>
        <v>0</v>
      </c>
      <c r="G23" s="10">
        <f>+'24-03-344 Ind. Proy'!R191</f>
        <v>0</v>
      </c>
      <c r="H23" s="10">
        <f>+'24-03-344 Ind. Proy'!S191</f>
        <v>0</v>
      </c>
      <c r="I23" s="10">
        <f>+'24-03-344 Ind. Proy'!T191</f>
        <v>0</v>
      </c>
      <c r="J23" s="10">
        <f>+'24-03-344 Ind. Proy'!U191</f>
        <v>437500000</v>
      </c>
      <c r="K23" s="10">
        <f>+'24-03-344 Ind. Proy'!V191</f>
        <v>0</v>
      </c>
      <c r="L23" s="10">
        <f>+'24-03-344 Ind. Proy'!W191</f>
        <v>0</v>
      </c>
      <c r="M23" s="10">
        <f>+'24-03-344 Ind. Proy'!X191</f>
        <v>0</v>
      </c>
      <c r="N23" s="10">
        <f>+'24-03-344 Ind. Proy'!Y191</f>
        <v>0</v>
      </c>
      <c r="O23" s="10">
        <f>+'24-03-344 Ind. Proy'!Z191</f>
        <v>0</v>
      </c>
      <c r="P23" s="10">
        <f>+'24-03-344 Ind. Proy'!AA191</f>
        <v>0</v>
      </c>
      <c r="Q23" s="10">
        <f>+'24-03-344 Ind. Proy'!AB191</f>
        <v>0</v>
      </c>
      <c r="R23" s="10">
        <f>+'24-03-344 Ind. Proy'!AC191</f>
        <v>0</v>
      </c>
      <c r="S23" s="10">
        <f>+'24-03-344 Ind. Proy'!AD191</f>
        <v>0</v>
      </c>
      <c r="T23" s="10">
        <f>+'24-03-344 Ind. Proy'!AE191</f>
        <v>0</v>
      </c>
      <c r="U23" s="10">
        <f>+'24-03-344 Ind. Proy'!AF191</f>
        <v>0</v>
      </c>
      <c r="V23" s="10">
        <f>+'24-03-344 Ind. Proy'!AG191</f>
        <v>0</v>
      </c>
      <c r="W23" s="10">
        <f>+'24-03-344 Ind. Proy'!AH191</f>
        <v>875000000</v>
      </c>
      <c r="X23" s="49">
        <f>+'24-03-344 Ind. Proy'!AI191</f>
        <v>0.25542060914458325</v>
      </c>
      <c r="Y23" s="49">
        <f>+'24-03-344 Ind. Proy'!AJ191</f>
        <v>1</v>
      </c>
    </row>
    <row r="24" spans="1:25" ht="25.5" x14ac:dyDescent="0.25">
      <c r="A24" s="173" t="str">
        <f>"TOTAL ASIG."&amp;" "&amp;$A$5</f>
        <v>TOTAL ASIG. 24-03-344 "Programa de Apoyo a Familias para el Autoconsumo"</v>
      </c>
      <c r="B24" s="174">
        <f t="shared" ref="B24:W24" si="0">SUM(B8:B23)</f>
        <v>3425722000</v>
      </c>
      <c r="C24" s="174">
        <f t="shared" si="0"/>
        <v>875000000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0</v>
      </c>
      <c r="J24" s="174">
        <f t="shared" si="0"/>
        <v>437500000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875000000</v>
      </c>
      <c r="X24" s="175">
        <f>+'24-03-344 Ind. Proy'!AI192</f>
        <v>0.25542060914458325</v>
      </c>
      <c r="Y24" s="175">
        <f>'24-03-344 Ind. Proy'!AJ192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93"/>
  <sheetViews>
    <sheetView zoomScaleNormal="100" workbookViewId="0">
      <pane ySplit="7" topLeftCell="A62" activePane="bottomLeft" state="frozen"/>
      <selection pane="bottomLeft" activeCell="L17" sqref="L17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hidden="1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customWidth="1" outlineLevel="1"/>
    <col min="23" max="23" width="8.28515625" style="13" bestFit="1" customWidth="1" outlineLevel="1"/>
    <col min="24" max="24" width="10.425781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42" width="11.42578125" style="15"/>
    <col min="43" max="16384" width="11.42578125" style="18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151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186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84"/>
      <c r="AR6" s="184"/>
    </row>
    <row r="7" spans="1:44" s="186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84"/>
      <c r="AR7" s="184"/>
    </row>
    <row r="8" spans="1:44" ht="12.75" customHeight="1" x14ac:dyDescent="0.25">
      <c r="A8" s="276" t="s">
        <v>42</v>
      </c>
      <c r="B8" s="243"/>
      <c r="C8" s="243"/>
      <c r="D8" s="243"/>
      <c r="E8" s="244"/>
      <c r="F8" s="17"/>
      <c r="G8" s="18"/>
      <c r="H8" s="19"/>
      <c r="I8" s="19"/>
      <c r="J8" s="271">
        <v>19426752</v>
      </c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20.25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272"/>
      <c r="K9" s="52">
        <f>261982+168417+18713+112277+168417-74851+261981+233912+74852+102921</f>
        <v>1328621</v>
      </c>
      <c r="L9" s="88" t="s">
        <v>161</v>
      </c>
      <c r="M9" s="31"/>
      <c r="N9" s="31"/>
      <c r="O9" s="31"/>
      <c r="P9" s="29"/>
      <c r="Q9" s="29"/>
      <c r="R9" s="31"/>
      <c r="S9" s="31">
        <f>205843+149704</f>
        <v>355547</v>
      </c>
      <c r="T9" s="31">
        <f>74852+130990</f>
        <v>205842</v>
      </c>
      <c r="U9" s="32">
        <f>SUM(R9:T9)</f>
        <v>561389</v>
      </c>
      <c r="V9" s="31">
        <f>168417-74851</f>
        <v>93566</v>
      </c>
      <c r="W9" s="31">
        <f>243268+215199</f>
        <v>458467</v>
      </c>
      <c r="X9" s="31">
        <f>74852+102921</f>
        <v>177773</v>
      </c>
      <c r="Y9" s="32">
        <f>SUM(V9:X9)</f>
        <v>729806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1291195</v>
      </c>
      <c r="AI9" s="33">
        <f>IF(ISERROR(AH9/J8),0,AH9/J8)</f>
        <v>6.6464790408607671E-2</v>
      </c>
      <c r="AJ9" s="34">
        <f>IF(ISERROR(AH9/$AH$76),"-",AH9/$AH$76)</f>
        <v>2.4044171220427863E-3</v>
      </c>
      <c r="AK9" s="12"/>
      <c r="AL9" s="12"/>
      <c r="AM9" s="12"/>
      <c r="AN9" s="12"/>
      <c r="AO9" s="12"/>
      <c r="AP9" s="12"/>
      <c r="AQ9" s="184"/>
      <c r="AR9" s="184"/>
    </row>
    <row r="10" spans="1:44" ht="20.25" customHeight="1" outlineLevel="1" x14ac:dyDescent="0.25">
      <c r="A10" s="25">
        <v>2</v>
      </c>
      <c r="B10" s="26"/>
      <c r="C10" s="27"/>
      <c r="D10" s="28"/>
      <c r="E10" s="29"/>
      <c r="F10" s="29"/>
      <c r="G10" s="29"/>
      <c r="H10" s="28"/>
      <c r="I10" s="28"/>
      <c r="J10" s="273"/>
      <c r="K10" s="52">
        <f>2136571+849555+122784+1701060+42300+2533042+3730155</f>
        <v>11115467</v>
      </c>
      <c r="L10" s="88" t="s">
        <v>162</v>
      </c>
      <c r="M10" s="31"/>
      <c r="N10" s="31"/>
      <c r="O10" s="31"/>
      <c r="P10" s="29"/>
      <c r="Q10" s="29"/>
      <c r="R10" s="31"/>
      <c r="S10" s="31">
        <v>38877</v>
      </c>
      <c r="T10" s="31">
        <v>2894758</v>
      </c>
      <c r="U10" s="32">
        <f>SUM(R10:T10)</f>
        <v>2933635</v>
      </c>
      <c r="V10" s="31">
        <f>691641+165084</f>
        <v>856725</v>
      </c>
      <c r="W10" s="31">
        <v>2973554</v>
      </c>
      <c r="X10" s="31">
        <v>3136055</v>
      </c>
      <c r="Y10" s="32">
        <f>SUM(V10:X10)</f>
        <v>6966334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9899969</v>
      </c>
      <c r="AI10" s="33">
        <f>IF(ISERROR(AH10/J9),0,AH10/J9)</f>
        <v>0</v>
      </c>
      <c r="AJ10" s="34">
        <f>IF(ISERROR(AH10/$AH$76),"-",AH10/$AH$76)</f>
        <v>1.8435367989569972E-2</v>
      </c>
      <c r="AK10" s="12"/>
      <c r="AL10" s="12"/>
      <c r="AM10" s="12"/>
      <c r="AN10" s="12"/>
      <c r="AO10" s="12"/>
      <c r="AP10" s="12"/>
      <c r="AQ10" s="184"/>
      <c r="AR10" s="184"/>
    </row>
    <row r="11" spans="1:44" ht="12.75" customHeight="1" x14ac:dyDescent="0.25">
      <c r="A11" s="199" t="s">
        <v>43</v>
      </c>
      <c r="B11" s="275"/>
      <c r="C11" s="200"/>
      <c r="D11" s="200"/>
      <c r="E11" s="200"/>
      <c r="F11" s="200"/>
      <c r="G11" s="200"/>
      <c r="H11" s="200"/>
      <c r="I11" s="201"/>
      <c r="J11" s="162">
        <f>J8</f>
        <v>19426752</v>
      </c>
      <c r="K11" s="162">
        <f>SUM(K9:K10)</f>
        <v>12444088</v>
      </c>
      <c r="L11" s="163"/>
      <c r="M11" s="162">
        <f>SUM(M9:M9)</f>
        <v>0</v>
      </c>
      <c r="N11" s="162">
        <f>SUM(N9:N9)</f>
        <v>0</v>
      </c>
      <c r="O11" s="162">
        <f>SUM(O9:O9)</f>
        <v>0</v>
      </c>
      <c r="P11" s="164"/>
      <c r="Q11" s="165"/>
      <c r="R11" s="162">
        <f t="shared" ref="R11" si="0">SUM(R9:R9)</f>
        <v>0</v>
      </c>
      <c r="S11" s="162">
        <f>SUM(S9:S10)</f>
        <v>394424</v>
      </c>
      <c r="T11" s="162">
        <f>SUM(T9:T10)</f>
        <v>3100600</v>
      </c>
      <c r="U11" s="162">
        <f>SUM(U9:U10)</f>
        <v>3495024</v>
      </c>
      <c r="V11" s="162">
        <f t="shared" ref="V11:AG11" si="1">SUM(V9:V10)</f>
        <v>950291</v>
      </c>
      <c r="W11" s="162">
        <f t="shared" si="1"/>
        <v>3432021</v>
      </c>
      <c r="X11" s="162">
        <f t="shared" si="1"/>
        <v>3313828</v>
      </c>
      <c r="Y11" s="162">
        <f t="shared" si="1"/>
        <v>7696140</v>
      </c>
      <c r="Z11" s="162">
        <f t="shared" si="1"/>
        <v>0</v>
      </c>
      <c r="AA11" s="162">
        <f t="shared" si="1"/>
        <v>0</v>
      </c>
      <c r="AB11" s="162">
        <f t="shared" si="1"/>
        <v>0</v>
      </c>
      <c r="AC11" s="162">
        <f t="shared" si="1"/>
        <v>0</v>
      </c>
      <c r="AD11" s="162">
        <f t="shared" si="1"/>
        <v>0</v>
      </c>
      <c r="AE11" s="162">
        <f t="shared" si="1"/>
        <v>0</v>
      </c>
      <c r="AF11" s="162">
        <f t="shared" si="1"/>
        <v>0</v>
      </c>
      <c r="AG11" s="162">
        <f t="shared" si="1"/>
        <v>0</v>
      </c>
      <c r="AH11" s="162">
        <f>SUM(AH9:AH10)</f>
        <v>11191164</v>
      </c>
      <c r="AI11" s="166">
        <f>IF(ISERROR(AH11/J11),0,AH11/J11)</f>
        <v>0.57606974135460209</v>
      </c>
      <c r="AJ11" s="166">
        <f>IF(ISERROR(AH11/$AH$76),0,AH11/$AH$76)</f>
        <v>2.083978511161276E-2</v>
      </c>
      <c r="AK11" s="12"/>
      <c r="AL11" s="12"/>
      <c r="AM11" s="12"/>
      <c r="AN11" s="12"/>
      <c r="AO11" s="12"/>
      <c r="AP11" s="12"/>
      <c r="AQ11" s="184"/>
      <c r="AR11" s="184"/>
    </row>
    <row r="12" spans="1:44" ht="12.75" customHeight="1" x14ac:dyDescent="0.25">
      <c r="A12" s="261" t="s">
        <v>44</v>
      </c>
      <c r="B12" s="262"/>
      <c r="C12" s="262"/>
      <c r="D12" s="262"/>
      <c r="E12" s="263"/>
      <c r="F12" s="17"/>
      <c r="G12" s="18"/>
      <c r="H12" s="19"/>
      <c r="I12" s="19"/>
      <c r="J12" s="224">
        <v>15466813</v>
      </c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44" ht="19.5" customHeight="1" outlineLevel="1" x14ac:dyDescent="0.25">
      <c r="A13" s="26">
        <v>1</v>
      </c>
      <c r="B13" s="26"/>
      <c r="C13" s="40"/>
      <c r="D13" s="36"/>
      <c r="E13" s="91"/>
      <c r="F13" s="40"/>
      <c r="G13" s="40"/>
      <c r="H13" s="36"/>
      <c r="I13" s="36"/>
      <c r="J13" s="270"/>
      <c r="K13" s="52">
        <f>252624+261980+196486+196485+56139+130990+224555+336831+187129+65495</f>
        <v>1908714</v>
      </c>
      <c r="L13" s="88" t="s">
        <v>161</v>
      </c>
      <c r="M13" s="31"/>
      <c r="N13" s="31"/>
      <c r="O13" s="31"/>
      <c r="P13" s="29"/>
      <c r="Q13" s="29"/>
      <c r="R13" s="31"/>
      <c r="S13" s="31">
        <v>514604</v>
      </c>
      <c r="T13" s="31">
        <f>196486+196485</f>
        <v>392971</v>
      </c>
      <c r="U13" s="32">
        <f>SUM(R13:T13)</f>
        <v>907575</v>
      </c>
      <c r="V13" s="31">
        <f>56139+130990</f>
        <v>187129</v>
      </c>
      <c r="W13" s="31">
        <f>224555+336831</f>
        <v>561386</v>
      </c>
      <c r="X13" s="31">
        <f>187129+65495</f>
        <v>252624</v>
      </c>
      <c r="Y13" s="32">
        <f>SUM(V13:X13)</f>
        <v>1001139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1908714</v>
      </c>
      <c r="AI13" s="33">
        <f>IF(ISERROR(AH13/J13),0,AH13/J13)</f>
        <v>0</v>
      </c>
      <c r="AJ13" s="34">
        <f>IF(ISERROR(AH13/$AH$76),"-",AH13/$AH$76)</f>
        <v>3.5543389051868809E-3</v>
      </c>
      <c r="AK13" s="12"/>
      <c r="AL13" s="12"/>
      <c r="AM13" s="12"/>
      <c r="AN13" s="12"/>
      <c r="AO13" s="12"/>
      <c r="AP13" s="12"/>
      <c r="AQ13" s="184"/>
      <c r="AR13" s="184"/>
    </row>
    <row r="14" spans="1:44" ht="19.5" customHeight="1" outlineLevel="1" x14ac:dyDescent="0.25">
      <c r="A14" s="26">
        <v>2</v>
      </c>
      <c r="B14" s="26"/>
      <c r="C14" s="40"/>
      <c r="D14" s="36"/>
      <c r="E14" s="91"/>
      <c r="F14" s="40"/>
      <c r="G14" s="40"/>
      <c r="H14" s="36"/>
      <c r="I14" s="36"/>
      <c r="J14" s="277"/>
      <c r="K14" s="52">
        <f>47426+195972+476882+22200+170984+1083400+3343805+40203</f>
        <v>5380872</v>
      </c>
      <c r="L14" s="88" t="s">
        <v>162</v>
      </c>
      <c r="M14" s="31"/>
      <c r="N14" s="31"/>
      <c r="O14" s="31"/>
      <c r="P14" s="29"/>
      <c r="Q14" s="29"/>
      <c r="R14" s="31"/>
      <c r="S14" s="31">
        <v>243398</v>
      </c>
      <c r="T14" s="31">
        <f>476882+22200</f>
        <v>499082</v>
      </c>
      <c r="U14" s="32">
        <f>SUM(R14:T14)</f>
        <v>742480</v>
      </c>
      <c r="V14" s="31">
        <v>170984</v>
      </c>
      <c r="W14" s="31">
        <v>1003700</v>
      </c>
      <c r="X14" s="31">
        <f>3423505+40203</f>
        <v>3463708</v>
      </c>
      <c r="Y14" s="32">
        <f>SUM(V14:X14)</f>
        <v>4638392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5380872</v>
      </c>
      <c r="AI14" s="33">
        <f>IF(ISERROR(AH14/J14),0,AH14/J14)</f>
        <v>0</v>
      </c>
      <c r="AJ14" s="34">
        <f>IF(ISERROR(AH14/$AH$76),"-",AH14/$AH$76)</f>
        <v>1.0020067277460501E-2</v>
      </c>
      <c r="AK14" s="12"/>
      <c r="AL14" s="12"/>
      <c r="AM14" s="12"/>
      <c r="AN14" s="12"/>
      <c r="AO14" s="12"/>
      <c r="AP14" s="12"/>
      <c r="AQ14" s="184"/>
      <c r="AR14" s="184"/>
    </row>
    <row r="15" spans="1:44" ht="12.75" customHeight="1" x14ac:dyDescent="0.25">
      <c r="A15" s="199" t="s">
        <v>45</v>
      </c>
      <c r="B15" s="275"/>
      <c r="C15" s="200"/>
      <c r="D15" s="200"/>
      <c r="E15" s="200"/>
      <c r="F15" s="200"/>
      <c r="G15" s="200"/>
      <c r="H15" s="200"/>
      <c r="I15" s="201"/>
      <c r="J15" s="162">
        <f>J12</f>
        <v>15466813</v>
      </c>
      <c r="K15" s="162">
        <f>SUM(K13:K14)</f>
        <v>7289586</v>
      </c>
      <c r="L15" s="163"/>
      <c r="M15" s="162">
        <f>SUM(M13:M14)</f>
        <v>0</v>
      </c>
      <c r="N15" s="162">
        <f>SUM(N13:N14)</f>
        <v>0</v>
      </c>
      <c r="O15" s="162">
        <f>SUM(O13:O14)</f>
        <v>0</v>
      </c>
      <c r="P15" s="164"/>
      <c r="Q15" s="165"/>
      <c r="R15" s="162">
        <f t="shared" ref="R15:AH15" si="2">SUM(R13:R14)</f>
        <v>0</v>
      </c>
      <c r="S15" s="162">
        <f t="shared" si="2"/>
        <v>758002</v>
      </c>
      <c r="T15" s="162">
        <f t="shared" si="2"/>
        <v>892053</v>
      </c>
      <c r="U15" s="162">
        <f t="shared" si="2"/>
        <v>1650055</v>
      </c>
      <c r="V15" s="162">
        <f t="shared" si="2"/>
        <v>358113</v>
      </c>
      <c r="W15" s="162">
        <f t="shared" si="2"/>
        <v>1565086</v>
      </c>
      <c r="X15" s="162">
        <f t="shared" si="2"/>
        <v>3716332</v>
      </c>
      <c r="Y15" s="162">
        <f t="shared" si="2"/>
        <v>5639531</v>
      </c>
      <c r="Z15" s="162">
        <f t="shared" si="2"/>
        <v>0</v>
      </c>
      <c r="AA15" s="162">
        <f t="shared" si="2"/>
        <v>0</v>
      </c>
      <c r="AB15" s="162">
        <f t="shared" si="2"/>
        <v>0</v>
      </c>
      <c r="AC15" s="162">
        <f t="shared" si="2"/>
        <v>0</v>
      </c>
      <c r="AD15" s="162">
        <f t="shared" si="2"/>
        <v>0</v>
      </c>
      <c r="AE15" s="162">
        <f t="shared" si="2"/>
        <v>0</v>
      </c>
      <c r="AF15" s="162">
        <f t="shared" si="2"/>
        <v>0</v>
      </c>
      <c r="AG15" s="162">
        <f t="shared" si="2"/>
        <v>0</v>
      </c>
      <c r="AH15" s="162">
        <f t="shared" si="2"/>
        <v>7289586</v>
      </c>
      <c r="AI15" s="166">
        <f>IF(ISERROR(AH15/J15),0,AH15/J15)</f>
        <v>0.47130498054124015</v>
      </c>
      <c r="AJ15" s="166">
        <f>IF(ISERROR(AH15/$AH$76),0,AH15/$AH$76)</f>
        <v>1.3574406182647382E-2</v>
      </c>
      <c r="AK15" s="12"/>
      <c r="AL15" s="12"/>
      <c r="AM15" s="12"/>
      <c r="AN15" s="12"/>
      <c r="AO15" s="12"/>
      <c r="AP15" s="12"/>
      <c r="AQ15" s="184"/>
      <c r="AR15" s="184"/>
    </row>
    <row r="16" spans="1:44" ht="12.75" customHeight="1" x14ac:dyDescent="0.25">
      <c r="A16" s="261" t="s">
        <v>46</v>
      </c>
      <c r="B16" s="262"/>
      <c r="C16" s="262"/>
      <c r="D16" s="262"/>
      <c r="E16" s="263"/>
      <c r="F16" s="17"/>
      <c r="G16" s="18"/>
      <c r="H16" s="19"/>
      <c r="I16" s="19"/>
      <c r="J16" s="224">
        <v>23520448</v>
      </c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4"/>
      <c r="AJ16" s="24"/>
    </row>
    <row r="17" spans="1:44" ht="20.25" customHeight="1" outlineLevel="1" x14ac:dyDescent="0.25">
      <c r="A17" s="26">
        <v>1</v>
      </c>
      <c r="B17" s="26"/>
      <c r="C17" s="40"/>
      <c r="D17" s="36"/>
      <c r="E17" s="91"/>
      <c r="F17" s="40"/>
      <c r="G17" s="40"/>
      <c r="H17" s="36"/>
      <c r="I17" s="36"/>
      <c r="J17" s="270"/>
      <c r="K17" s="52">
        <f>149704+130991+168417+224556+74852+187130</f>
        <v>935650</v>
      </c>
      <c r="L17" s="88" t="s">
        <v>161</v>
      </c>
      <c r="M17" s="31"/>
      <c r="N17" s="31"/>
      <c r="O17" s="31"/>
      <c r="P17" s="29"/>
      <c r="Q17" s="29"/>
      <c r="R17" s="31"/>
      <c r="S17" s="31"/>
      <c r="T17" s="31">
        <v>149704</v>
      </c>
      <c r="U17" s="32">
        <f>SUM(R17:T17)</f>
        <v>149704</v>
      </c>
      <c r="V17" s="31">
        <v>130991</v>
      </c>
      <c r="W17" s="31">
        <v>392973</v>
      </c>
      <c r="X17" s="31">
        <f>74852+187130</f>
        <v>261982</v>
      </c>
      <c r="Y17" s="32">
        <f>SUM(V17:X17)</f>
        <v>785946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935650</v>
      </c>
      <c r="AI17" s="33">
        <f>IF(ISERROR(AH17/J16),0,AH17/J16)</f>
        <v>3.9780279695352742E-2</v>
      </c>
      <c r="AJ17" s="34">
        <f>IF(ISERROR(AH17/$AH$76),"-",AH17/$AH$76)</f>
        <v>1.7423339466458073E-3</v>
      </c>
      <c r="AK17" s="12"/>
      <c r="AL17" s="12"/>
      <c r="AM17" s="12"/>
      <c r="AN17" s="12"/>
      <c r="AO17" s="12"/>
      <c r="AP17" s="12"/>
      <c r="AQ17" s="184"/>
      <c r="AR17" s="184"/>
    </row>
    <row r="18" spans="1:44" ht="20.25" customHeight="1" outlineLevel="1" x14ac:dyDescent="0.25">
      <c r="A18" s="26">
        <v>2</v>
      </c>
      <c r="B18" s="26"/>
      <c r="C18" s="40"/>
      <c r="D18" s="36"/>
      <c r="E18" s="91"/>
      <c r="F18" s="40"/>
      <c r="G18" s="40"/>
      <c r="H18" s="36"/>
      <c r="I18" s="36"/>
      <c r="J18" s="225"/>
      <c r="K18" s="52">
        <f>13271299+3633107+87200+72900</f>
        <v>17064506</v>
      </c>
      <c r="L18" s="88" t="s">
        <v>162</v>
      </c>
      <c r="M18" s="31"/>
      <c r="N18" s="31"/>
      <c r="O18" s="31"/>
      <c r="P18" s="29"/>
      <c r="Q18" s="29"/>
      <c r="R18" s="31"/>
      <c r="S18" s="31">
        <v>2141863</v>
      </c>
      <c r="T18" s="31">
        <v>2374725</v>
      </c>
      <c r="U18" s="32">
        <f>SUM(R18:T18)</f>
        <v>4516588</v>
      </c>
      <c r="V18" s="31">
        <v>1111319</v>
      </c>
      <c r="W18" s="31">
        <v>980093</v>
      </c>
      <c r="X18" s="31">
        <v>2646872</v>
      </c>
      <c r="Y18" s="32">
        <f>SUM(V18:X18)</f>
        <v>4738284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9254872</v>
      </c>
      <c r="AI18" s="33">
        <f>IF(ISERROR(AH18/J16),0,AH18/J16)</f>
        <v>0.39348196088781984</v>
      </c>
      <c r="AJ18" s="34">
        <f>IF(ISERROR(AH18/$AH$76),"-",AH18/$AH$76)</f>
        <v>1.7234091441737591E-2</v>
      </c>
      <c r="AK18" s="12"/>
      <c r="AL18" s="12"/>
      <c r="AM18" s="12"/>
      <c r="AN18" s="12"/>
      <c r="AO18" s="12"/>
      <c r="AP18" s="12"/>
      <c r="AQ18" s="184"/>
      <c r="AR18" s="184"/>
    </row>
    <row r="19" spans="1:44" ht="12.75" customHeight="1" x14ac:dyDescent="0.25">
      <c r="A19" s="199" t="s">
        <v>47</v>
      </c>
      <c r="B19" s="275"/>
      <c r="C19" s="200"/>
      <c r="D19" s="200"/>
      <c r="E19" s="200"/>
      <c r="F19" s="200"/>
      <c r="G19" s="200"/>
      <c r="H19" s="200"/>
      <c r="I19" s="201"/>
      <c r="J19" s="162">
        <f>J16</f>
        <v>23520448</v>
      </c>
      <c r="K19" s="162">
        <f>SUM(K17:K18)</f>
        <v>18000156</v>
      </c>
      <c r="L19" s="163"/>
      <c r="M19" s="162">
        <f>SUM(M17:M18)</f>
        <v>0</v>
      </c>
      <c r="N19" s="162">
        <f>SUM(N17:N18)</f>
        <v>0</v>
      </c>
      <c r="O19" s="162">
        <f>SUM(O17:O18)</f>
        <v>0</v>
      </c>
      <c r="P19" s="164"/>
      <c r="Q19" s="165"/>
      <c r="R19" s="162">
        <f t="shared" ref="R19:AH19" si="3">SUM(R17:R18)</f>
        <v>0</v>
      </c>
      <c r="S19" s="162">
        <f t="shared" si="3"/>
        <v>2141863</v>
      </c>
      <c r="T19" s="162">
        <f t="shared" si="3"/>
        <v>2524429</v>
      </c>
      <c r="U19" s="162">
        <f t="shared" si="3"/>
        <v>4666292</v>
      </c>
      <c r="V19" s="162">
        <f t="shared" si="3"/>
        <v>1242310</v>
      </c>
      <c r="W19" s="162">
        <f t="shared" si="3"/>
        <v>1373066</v>
      </c>
      <c r="X19" s="162">
        <f t="shared" si="3"/>
        <v>2908854</v>
      </c>
      <c r="Y19" s="162">
        <f t="shared" si="3"/>
        <v>5524230</v>
      </c>
      <c r="Z19" s="162">
        <f t="shared" si="3"/>
        <v>0</v>
      </c>
      <c r="AA19" s="162">
        <f t="shared" si="3"/>
        <v>0</v>
      </c>
      <c r="AB19" s="162">
        <f t="shared" si="3"/>
        <v>0</v>
      </c>
      <c r="AC19" s="162">
        <f t="shared" si="3"/>
        <v>0</v>
      </c>
      <c r="AD19" s="162">
        <f t="shared" si="3"/>
        <v>0</v>
      </c>
      <c r="AE19" s="162">
        <f t="shared" si="3"/>
        <v>0</v>
      </c>
      <c r="AF19" s="162">
        <f t="shared" si="3"/>
        <v>0</v>
      </c>
      <c r="AG19" s="162">
        <f t="shared" si="3"/>
        <v>0</v>
      </c>
      <c r="AH19" s="162">
        <f t="shared" si="3"/>
        <v>10190522</v>
      </c>
      <c r="AI19" s="166">
        <f>IF(ISERROR(AH19/J19),0,AH19/J19)</f>
        <v>0.43326224058317259</v>
      </c>
      <c r="AJ19" s="166">
        <f>IF(ISERROR(AH19/$AH$76),0,AH19/$AH$76)</f>
        <v>1.8976425388383397E-2</v>
      </c>
      <c r="AK19" s="12"/>
      <c r="AL19" s="12"/>
      <c r="AM19" s="12"/>
      <c r="AN19" s="12"/>
      <c r="AO19" s="12"/>
      <c r="AP19" s="12"/>
      <c r="AQ19" s="184"/>
      <c r="AR19" s="184"/>
    </row>
    <row r="20" spans="1:44" ht="12.75" customHeight="1" x14ac:dyDescent="0.25">
      <c r="A20" s="261" t="s">
        <v>48</v>
      </c>
      <c r="B20" s="262"/>
      <c r="C20" s="262"/>
      <c r="D20" s="262"/>
      <c r="E20" s="263"/>
      <c r="F20" s="17"/>
      <c r="G20" s="18"/>
      <c r="H20" s="19"/>
      <c r="I20" s="19"/>
      <c r="J20" s="224">
        <v>13709910</v>
      </c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21" customHeight="1" outlineLevel="1" x14ac:dyDescent="0.25">
      <c r="A21" s="26">
        <v>1</v>
      </c>
      <c r="B21" s="26"/>
      <c r="C21" s="40"/>
      <c r="D21" s="36"/>
      <c r="E21" s="91"/>
      <c r="F21" s="40"/>
      <c r="G21" s="40"/>
      <c r="H21" s="36"/>
      <c r="I21" s="36"/>
      <c r="J21" s="270"/>
      <c r="K21" s="52">
        <f>130991+37426+65495+93565+168417+149704</f>
        <v>645598</v>
      </c>
      <c r="L21" s="88" t="s">
        <v>161</v>
      </c>
      <c r="M21" s="31"/>
      <c r="N21" s="31"/>
      <c r="O21" s="31"/>
      <c r="P21" s="29"/>
      <c r="Q21" s="29"/>
      <c r="R21" s="31"/>
      <c r="S21" s="31"/>
      <c r="T21" s="31">
        <v>130991</v>
      </c>
      <c r="U21" s="32">
        <f>SUM(R21:T21)</f>
        <v>130991</v>
      </c>
      <c r="V21" s="31">
        <v>37426</v>
      </c>
      <c r="W21" s="31">
        <f>65495+93565</f>
        <v>159060</v>
      </c>
      <c r="X21" s="31">
        <f>130991+112278</f>
        <v>243269</v>
      </c>
      <c r="Y21" s="32">
        <f>SUM(V21:X21)</f>
        <v>439755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570746</v>
      </c>
      <c r="AI21" s="33">
        <f>IF(ISERROR(AH21/J20),0,AH21/J20)</f>
        <v>4.1630178462148913E-2</v>
      </c>
      <c r="AJ21" s="34">
        <f>IF(ISERROR(AH21/$AH$76),"-",AH21/$AH$76)</f>
        <v>1.0628227763718355E-3</v>
      </c>
      <c r="AK21" s="12"/>
      <c r="AL21" s="12"/>
      <c r="AM21" s="12"/>
      <c r="AN21" s="12"/>
      <c r="AO21" s="12"/>
      <c r="AP21" s="12"/>
      <c r="AQ21" s="184"/>
      <c r="AR21" s="184"/>
    </row>
    <row r="22" spans="1:44" ht="21" customHeight="1" outlineLevel="1" x14ac:dyDescent="0.25">
      <c r="A22" s="26">
        <v>2</v>
      </c>
      <c r="B22" s="26"/>
      <c r="C22" s="40"/>
      <c r="D22" s="36"/>
      <c r="E22" s="91"/>
      <c r="F22" s="40"/>
      <c r="G22" s="40"/>
      <c r="H22" s="36"/>
      <c r="I22" s="36"/>
      <c r="J22" s="225"/>
      <c r="K22" s="52">
        <f>2701000+3477365+89287+57394+25300+1530174+33800+252156+167065</f>
        <v>8333541</v>
      </c>
      <c r="L22" s="88" t="s">
        <v>162</v>
      </c>
      <c r="M22" s="31"/>
      <c r="N22" s="31"/>
      <c r="O22" s="31"/>
      <c r="P22" s="29"/>
      <c r="Q22" s="29"/>
      <c r="R22" s="31"/>
      <c r="S22" s="31">
        <v>210298</v>
      </c>
      <c r="T22" s="31">
        <f>329098+24400</f>
        <v>353498</v>
      </c>
      <c r="U22" s="32">
        <f>SUM(R22:T22)</f>
        <v>563796</v>
      </c>
      <c r="V22" s="31">
        <f>169449+25300</f>
        <v>194749</v>
      </c>
      <c r="W22" s="31">
        <f>1108965+33800</f>
        <v>1142765</v>
      </c>
      <c r="X22" s="31">
        <f>2367302+231952</f>
        <v>2599254</v>
      </c>
      <c r="Y22" s="32">
        <f>SUM(V22:X22)</f>
        <v>3936768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4500564</v>
      </c>
      <c r="AI22" s="33">
        <f>IF(ISERROR(AH22/J20),0,AH22/J20)</f>
        <v>0.32827086392252031</v>
      </c>
      <c r="AJ22" s="34">
        <f>IF(ISERROR(AH22/$AH$76),"-",AH22/$AH$76)</f>
        <v>8.3807892227350401E-3</v>
      </c>
      <c r="AK22" s="12"/>
      <c r="AL22" s="12"/>
      <c r="AM22" s="12"/>
      <c r="AN22" s="12"/>
      <c r="AO22" s="12"/>
      <c r="AP22" s="12"/>
      <c r="AQ22" s="184"/>
      <c r="AR22" s="184"/>
    </row>
    <row r="23" spans="1:44" ht="12.75" customHeight="1" x14ac:dyDescent="0.25">
      <c r="A23" s="199" t="s">
        <v>49</v>
      </c>
      <c r="B23" s="275"/>
      <c r="C23" s="200"/>
      <c r="D23" s="200"/>
      <c r="E23" s="200"/>
      <c r="F23" s="200"/>
      <c r="G23" s="200"/>
      <c r="H23" s="200"/>
      <c r="I23" s="201"/>
      <c r="J23" s="162">
        <f>J20</f>
        <v>13709910</v>
      </c>
      <c r="K23" s="162">
        <f>SUM(K21:K22)</f>
        <v>8979139</v>
      </c>
      <c r="L23" s="163"/>
      <c r="M23" s="162">
        <f>SUM(M21:M22)</f>
        <v>0</v>
      </c>
      <c r="N23" s="162">
        <f>SUM(N21:N22)</f>
        <v>0</v>
      </c>
      <c r="O23" s="162">
        <f>SUM(O21:O22)</f>
        <v>0</v>
      </c>
      <c r="P23" s="164"/>
      <c r="Q23" s="165"/>
      <c r="R23" s="162">
        <f t="shared" ref="R23:AH23" si="4">SUM(R21:R22)</f>
        <v>0</v>
      </c>
      <c r="S23" s="162">
        <f t="shared" si="4"/>
        <v>210298</v>
      </c>
      <c r="T23" s="162">
        <f t="shared" si="4"/>
        <v>484489</v>
      </c>
      <c r="U23" s="162">
        <f t="shared" si="4"/>
        <v>694787</v>
      </c>
      <c r="V23" s="162">
        <f t="shared" si="4"/>
        <v>232175</v>
      </c>
      <c r="W23" s="162">
        <f t="shared" si="4"/>
        <v>1301825</v>
      </c>
      <c r="X23" s="162">
        <f t="shared" si="4"/>
        <v>2842523</v>
      </c>
      <c r="Y23" s="162">
        <f t="shared" si="4"/>
        <v>4376523</v>
      </c>
      <c r="Z23" s="162">
        <f t="shared" si="4"/>
        <v>0</v>
      </c>
      <c r="AA23" s="162">
        <f t="shared" si="4"/>
        <v>0</v>
      </c>
      <c r="AB23" s="162">
        <f t="shared" si="4"/>
        <v>0</v>
      </c>
      <c r="AC23" s="162">
        <f t="shared" si="4"/>
        <v>0</v>
      </c>
      <c r="AD23" s="162">
        <f t="shared" si="4"/>
        <v>0</v>
      </c>
      <c r="AE23" s="162">
        <f t="shared" si="4"/>
        <v>0</v>
      </c>
      <c r="AF23" s="162">
        <f t="shared" si="4"/>
        <v>0</v>
      </c>
      <c r="AG23" s="162">
        <f t="shared" si="4"/>
        <v>0</v>
      </c>
      <c r="AH23" s="162">
        <f t="shared" si="4"/>
        <v>5071310</v>
      </c>
      <c r="AI23" s="166">
        <f>IF(ISERROR(AH23/J23),0,AH23/J23)</f>
        <v>0.3699010423846692</v>
      </c>
      <c r="AJ23" s="166">
        <f>IF(ISERROR(AH23/$AH$76),0,AH23/$AH$76)</f>
        <v>9.4436119991068764E-3</v>
      </c>
      <c r="AK23" s="12"/>
      <c r="AL23" s="12"/>
      <c r="AM23" s="12"/>
      <c r="AN23" s="12"/>
      <c r="AO23" s="12"/>
      <c r="AP23" s="12"/>
      <c r="AQ23" s="184"/>
      <c r="AR23" s="184"/>
    </row>
    <row r="24" spans="1:44" ht="12.75" customHeight="1" x14ac:dyDescent="0.25">
      <c r="A24" s="261" t="s">
        <v>50</v>
      </c>
      <c r="B24" s="262"/>
      <c r="C24" s="262"/>
      <c r="D24" s="262"/>
      <c r="E24" s="263"/>
      <c r="F24" s="17"/>
      <c r="G24" s="18"/>
      <c r="H24" s="19"/>
      <c r="I24" s="19"/>
      <c r="J24" s="271">
        <v>30740000</v>
      </c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4"/>
      <c r="AJ24" s="24"/>
    </row>
    <row r="25" spans="1:44" ht="15.75" customHeight="1" outlineLevel="1" x14ac:dyDescent="0.25">
      <c r="A25" s="26">
        <v>1</v>
      </c>
      <c r="B25" s="26"/>
      <c r="C25" s="40"/>
      <c r="D25" s="36"/>
      <c r="E25" s="91"/>
      <c r="F25" s="40"/>
      <c r="G25" s="40"/>
      <c r="H25" s="36"/>
      <c r="I25" s="36"/>
      <c r="J25" s="272"/>
      <c r="K25" s="52">
        <f>147425+168417+449112</f>
        <v>764954</v>
      </c>
      <c r="L25" s="88" t="s">
        <v>161</v>
      </c>
      <c r="M25" s="31"/>
      <c r="N25" s="31"/>
      <c r="O25" s="31"/>
      <c r="P25" s="29"/>
      <c r="Q25" s="29"/>
      <c r="R25" s="31"/>
      <c r="S25" s="31">
        <v>147425</v>
      </c>
      <c r="T25" s="31"/>
      <c r="U25" s="32">
        <f>SUM(R25:T25)</f>
        <v>147425</v>
      </c>
      <c r="V25" s="31">
        <v>168417</v>
      </c>
      <c r="W25" s="31"/>
      <c r="X25" s="31">
        <v>449112</v>
      </c>
      <c r="Y25" s="32">
        <f>SUM(V25:X25)</f>
        <v>617529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764954</v>
      </c>
      <c r="AI25" s="33">
        <f>IF(ISERROR(AH25/J24),0,AH25/J24)</f>
        <v>2.4884645413142486E-2</v>
      </c>
      <c r="AJ25" s="34">
        <f>IF(ISERROR(AH25/$AH$76),"-",AH25/$AH$76)</f>
        <v>1.4244699640063023E-3</v>
      </c>
      <c r="AK25" s="12"/>
      <c r="AL25" s="12"/>
      <c r="AM25" s="12"/>
      <c r="AN25" s="12"/>
      <c r="AO25" s="12"/>
      <c r="AP25" s="12"/>
      <c r="AQ25" s="184"/>
      <c r="AR25" s="184"/>
    </row>
    <row r="26" spans="1:44" ht="15.75" customHeight="1" outlineLevel="1" x14ac:dyDescent="0.25">
      <c r="A26" s="26">
        <v>2</v>
      </c>
      <c r="B26" s="26"/>
      <c r="C26" s="40"/>
      <c r="D26" s="36"/>
      <c r="E26" s="91"/>
      <c r="F26" s="40"/>
      <c r="G26" s="40"/>
      <c r="H26" s="36"/>
      <c r="I26" s="36"/>
      <c r="J26" s="273"/>
      <c r="K26" s="52">
        <f>2181709+184678+1974776+2298742+28590+2440726+1685421</f>
        <v>10794642</v>
      </c>
      <c r="L26" s="88" t="s">
        <v>162</v>
      </c>
      <c r="M26" s="31"/>
      <c r="N26" s="31"/>
      <c r="O26" s="31"/>
      <c r="P26" s="29"/>
      <c r="Q26" s="29"/>
      <c r="R26" s="31"/>
      <c r="S26" s="31">
        <v>2026882</v>
      </c>
      <c r="T26" s="31">
        <v>2237293</v>
      </c>
      <c r="U26" s="32">
        <f>SUM(R26:T26)</f>
        <v>4264175</v>
      </c>
      <c r="V26" s="31">
        <f>2298742+28590</f>
        <v>2327332</v>
      </c>
      <c r="W26" s="31">
        <v>2220726</v>
      </c>
      <c r="X26" s="31">
        <v>1905421</v>
      </c>
      <c r="Y26" s="32">
        <f>SUM(V26:X26)</f>
        <v>6453479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10717654</v>
      </c>
      <c r="AI26" s="33">
        <f>IF(ISERROR(AH26/J25),0,AH26/J25)</f>
        <v>0</v>
      </c>
      <c r="AJ26" s="34">
        <f>IF(ISERROR(AH26/$AH$76),"-",AH26/$AH$76)</f>
        <v>1.9958031734734379E-2</v>
      </c>
      <c r="AK26" s="12"/>
      <c r="AL26" s="12"/>
      <c r="AM26" s="12"/>
      <c r="AN26" s="12"/>
      <c r="AO26" s="12"/>
      <c r="AP26" s="12"/>
      <c r="AQ26" s="184"/>
      <c r="AR26" s="184"/>
    </row>
    <row r="27" spans="1:44" ht="12.75" customHeight="1" x14ac:dyDescent="0.25">
      <c r="A27" s="199" t="s">
        <v>51</v>
      </c>
      <c r="B27" s="275"/>
      <c r="C27" s="200"/>
      <c r="D27" s="200"/>
      <c r="E27" s="200"/>
      <c r="F27" s="200"/>
      <c r="G27" s="200"/>
      <c r="H27" s="200"/>
      <c r="I27" s="201"/>
      <c r="J27" s="162">
        <f>J24</f>
        <v>30740000</v>
      </c>
      <c r="K27" s="162">
        <f>SUM(K25:K26)</f>
        <v>11559596</v>
      </c>
      <c r="L27" s="163"/>
      <c r="M27" s="162">
        <f>SUM(M25:M25)</f>
        <v>0</v>
      </c>
      <c r="N27" s="162">
        <f>SUM(N25:N25)</f>
        <v>0</v>
      </c>
      <c r="O27" s="162">
        <f>SUM(O25:O25)</f>
        <v>0</v>
      </c>
      <c r="P27" s="164"/>
      <c r="Q27" s="165"/>
      <c r="R27" s="162">
        <f>SUM(R25:R26)</f>
        <v>0</v>
      </c>
      <c r="S27" s="162">
        <f t="shared" ref="S27:AH27" si="5">SUM(S25:S26)</f>
        <v>2174307</v>
      </c>
      <c r="T27" s="162">
        <f t="shared" si="5"/>
        <v>2237293</v>
      </c>
      <c r="U27" s="162">
        <f t="shared" si="5"/>
        <v>4411600</v>
      </c>
      <c r="V27" s="162">
        <f t="shared" si="5"/>
        <v>2495749</v>
      </c>
      <c r="W27" s="162">
        <f t="shared" si="5"/>
        <v>2220726</v>
      </c>
      <c r="X27" s="162">
        <f t="shared" si="5"/>
        <v>2354533</v>
      </c>
      <c r="Y27" s="162">
        <f t="shared" si="5"/>
        <v>7071008</v>
      </c>
      <c r="Z27" s="162">
        <f t="shared" si="5"/>
        <v>0</v>
      </c>
      <c r="AA27" s="162">
        <f t="shared" si="5"/>
        <v>0</v>
      </c>
      <c r="AB27" s="162">
        <f t="shared" si="5"/>
        <v>0</v>
      </c>
      <c r="AC27" s="162">
        <f t="shared" si="5"/>
        <v>0</v>
      </c>
      <c r="AD27" s="162">
        <f t="shared" si="5"/>
        <v>0</v>
      </c>
      <c r="AE27" s="162">
        <f t="shared" si="5"/>
        <v>0</v>
      </c>
      <c r="AF27" s="162">
        <f t="shared" si="5"/>
        <v>0</v>
      </c>
      <c r="AG27" s="162">
        <f t="shared" si="5"/>
        <v>0</v>
      </c>
      <c r="AH27" s="162">
        <f t="shared" si="5"/>
        <v>11482608</v>
      </c>
      <c r="AI27" s="166">
        <f>IF(ISERROR(AH27/J27),0,AH27/J27)</f>
        <v>0.37353962264150942</v>
      </c>
      <c r="AJ27" s="166">
        <f>IF(ISERROR(AH27/$AH$76),0,AH27/$AH$76)</f>
        <v>2.1382501698740682E-2</v>
      </c>
      <c r="AK27" s="12"/>
      <c r="AL27" s="12"/>
      <c r="AM27" s="12"/>
      <c r="AN27" s="12"/>
      <c r="AO27" s="12"/>
      <c r="AP27" s="12"/>
      <c r="AQ27" s="184"/>
      <c r="AR27" s="184"/>
    </row>
    <row r="28" spans="1:44" ht="12.75" customHeight="1" x14ac:dyDescent="0.25">
      <c r="A28" s="261" t="s">
        <v>52</v>
      </c>
      <c r="B28" s="262"/>
      <c r="C28" s="262"/>
      <c r="D28" s="262"/>
      <c r="E28" s="263"/>
      <c r="F28" s="17"/>
      <c r="G28" s="18"/>
      <c r="H28" s="19"/>
      <c r="I28" s="19"/>
      <c r="J28" s="224">
        <v>4040000</v>
      </c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4"/>
      <c r="AJ28" s="24"/>
    </row>
    <row r="29" spans="1:44" ht="19.5" customHeight="1" outlineLevel="1" x14ac:dyDescent="0.25">
      <c r="A29" s="26">
        <v>1</v>
      </c>
      <c r="B29" s="26"/>
      <c r="C29" s="40"/>
      <c r="D29" s="36"/>
      <c r="E29" s="91"/>
      <c r="F29" s="40"/>
      <c r="G29" s="40"/>
      <c r="H29" s="36"/>
      <c r="I29" s="36"/>
      <c r="J29" s="270"/>
      <c r="K29" s="52">
        <f>187130+112278+355547</f>
        <v>654955</v>
      </c>
      <c r="L29" s="88" t="s">
        <v>161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>
        <v>187130</v>
      </c>
      <c r="W29" s="31"/>
      <c r="X29" s="31">
        <f>112278+355547</f>
        <v>467825</v>
      </c>
      <c r="Y29" s="32">
        <f>SUM(V29:X29)</f>
        <v>654955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654955</v>
      </c>
      <c r="AI29" s="33">
        <f>IF(ISERROR(AH29/J29),0,AH29/J29)</f>
        <v>0</v>
      </c>
      <c r="AJ29" s="34">
        <f>IF(ISERROR(AH29/$AH$76),"-",AH29/$AH$76)</f>
        <v>1.2196337626520651E-3</v>
      </c>
      <c r="AK29" s="12"/>
      <c r="AL29" s="12"/>
      <c r="AM29" s="12"/>
      <c r="AN29" s="12"/>
      <c r="AO29" s="12"/>
      <c r="AP29" s="12"/>
      <c r="AQ29" s="184"/>
      <c r="AR29" s="184"/>
    </row>
    <row r="30" spans="1:44" ht="19.5" customHeight="1" outlineLevel="1" x14ac:dyDescent="0.25">
      <c r="A30" s="26">
        <v>1</v>
      </c>
      <c r="B30" s="26"/>
      <c r="C30" s="40"/>
      <c r="D30" s="36"/>
      <c r="E30" s="91"/>
      <c r="F30" s="40"/>
      <c r="G30" s="40"/>
      <c r="H30" s="36"/>
      <c r="I30" s="36"/>
      <c r="J30" s="270"/>
      <c r="K30" s="52">
        <f>7000+349021</f>
        <v>356021</v>
      </c>
      <c r="L30" s="88" t="s">
        <v>162</v>
      </c>
      <c r="M30" s="31"/>
      <c r="N30" s="31"/>
      <c r="O30" s="31"/>
      <c r="P30" s="29"/>
      <c r="Q30" s="29"/>
      <c r="R30" s="31"/>
      <c r="S30" s="31">
        <v>7000</v>
      </c>
      <c r="T30" s="31">
        <v>349021</v>
      </c>
      <c r="U30" s="32">
        <f>SUM(R30:T30)</f>
        <v>356021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356021</v>
      </c>
      <c r="AI30" s="33">
        <f>IF(ISERROR(AH30/J30),0,AH30/J30)</f>
        <v>0</v>
      </c>
      <c r="AJ30" s="34">
        <f>IF(ISERROR(AH30/$AH$76),"-",AH30/$AH$76)</f>
        <v>6.6296956556274986E-4</v>
      </c>
      <c r="AK30" s="12"/>
      <c r="AL30" s="12"/>
      <c r="AM30" s="12"/>
      <c r="AN30" s="12"/>
      <c r="AO30" s="12"/>
      <c r="AP30" s="12"/>
      <c r="AQ30" s="184"/>
      <c r="AR30" s="184"/>
    </row>
    <row r="31" spans="1:44" ht="12.75" customHeight="1" x14ac:dyDescent="0.25">
      <c r="A31" s="199" t="s">
        <v>53</v>
      </c>
      <c r="B31" s="275"/>
      <c r="C31" s="200"/>
      <c r="D31" s="200"/>
      <c r="E31" s="200"/>
      <c r="F31" s="200"/>
      <c r="G31" s="200"/>
      <c r="H31" s="200"/>
      <c r="I31" s="201"/>
      <c r="J31" s="162">
        <f>J28</f>
        <v>4040000</v>
      </c>
      <c r="K31" s="162">
        <f>SUM(K29:K30)</f>
        <v>1010976</v>
      </c>
      <c r="L31" s="163"/>
      <c r="M31" s="162">
        <f>SUM(M30:M30)</f>
        <v>0</v>
      </c>
      <c r="N31" s="162">
        <f>SUM(N30:N30)</f>
        <v>0</v>
      </c>
      <c r="O31" s="162">
        <f>SUM(O30:O30)</f>
        <v>0</v>
      </c>
      <c r="P31" s="164"/>
      <c r="Q31" s="165"/>
      <c r="R31" s="162">
        <f>SUM(R29:R30)</f>
        <v>0</v>
      </c>
      <c r="S31" s="162">
        <f>SUM(S29:S30)</f>
        <v>7000</v>
      </c>
      <c r="T31" s="162">
        <f>SUM(T29:T30)</f>
        <v>349021</v>
      </c>
      <c r="U31" s="162">
        <f>SUM(U29:U30)</f>
        <v>356021</v>
      </c>
      <c r="V31" s="162">
        <f t="shared" ref="V31:AG31" si="6">SUM(V30:V30)</f>
        <v>0</v>
      </c>
      <c r="W31" s="162">
        <f t="shared" si="6"/>
        <v>0</v>
      </c>
      <c r="X31" s="162">
        <f t="shared" si="6"/>
        <v>0</v>
      </c>
      <c r="Y31" s="162">
        <f t="shared" si="6"/>
        <v>0</v>
      </c>
      <c r="Z31" s="162">
        <f t="shared" si="6"/>
        <v>0</v>
      </c>
      <c r="AA31" s="162">
        <f t="shared" si="6"/>
        <v>0</v>
      </c>
      <c r="AB31" s="162">
        <f t="shared" si="6"/>
        <v>0</v>
      </c>
      <c r="AC31" s="162">
        <f t="shared" si="6"/>
        <v>0</v>
      </c>
      <c r="AD31" s="162">
        <f t="shared" si="6"/>
        <v>0</v>
      </c>
      <c r="AE31" s="162">
        <f t="shared" si="6"/>
        <v>0</v>
      </c>
      <c r="AF31" s="162">
        <f t="shared" si="6"/>
        <v>0</v>
      </c>
      <c r="AG31" s="162">
        <f t="shared" si="6"/>
        <v>0</v>
      </c>
      <c r="AH31" s="162">
        <f>SUM(AH29:AH30)</f>
        <v>1010976</v>
      </c>
      <c r="AI31" s="166">
        <f>IF(ISERROR(AH31/J31),0,AH31/J31)</f>
        <v>0.25024158415841585</v>
      </c>
      <c r="AJ31" s="166">
        <f>IF(ISERROR(AH31/$AH$76),0,AH31/$AH$76)</f>
        <v>1.882603328214815E-3</v>
      </c>
      <c r="AK31" s="12"/>
      <c r="AL31" s="12"/>
      <c r="AM31" s="12"/>
      <c r="AN31" s="12"/>
      <c r="AO31" s="12"/>
      <c r="AP31" s="12"/>
      <c r="AQ31" s="184"/>
      <c r="AR31" s="184"/>
    </row>
    <row r="32" spans="1:44" ht="12.75" customHeight="1" x14ac:dyDescent="0.25">
      <c r="A32" s="261" t="s">
        <v>54</v>
      </c>
      <c r="B32" s="262"/>
      <c r="C32" s="262"/>
      <c r="D32" s="262"/>
      <c r="E32" s="263"/>
      <c r="F32" s="17"/>
      <c r="G32" s="18"/>
      <c r="H32" s="19"/>
      <c r="I32" s="19"/>
      <c r="J32" s="224">
        <v>4300000</v>
      </c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7.25" customHeight="1" outlineLevel="1" x14ac:dyDescent="0.25">
      <c r="A33" s="26">
        <v>1</v>
      </c>
      <c r="B33" s="26"/>
      <c r="C33" s="40"/>
      <c r="D33" s="36"/>
      <c r="E33" s="91"/>
      <c r="F33" s="40"/>
      <c r="G33" s="40"/>
      <c r="H33" s="36"/>
      <c r="I33" s="36"/>
      <c r="J33" s="270"/>
      <c r="K33" s="52">
        <f>37426+37426</f>
        <v>74852</v>
      </c>
      <c r="L33" s="88" t="s">
        <v>161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>
        <v>74852</v>
      </c>
      <c r="Y33" s="32">
        <f>SUM(V33:X33)</f>
        <v>74852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74852</v>
      </c>
      <c r="AI33" s="33">
        <f>IF(ISERROR(AH33/J32),0,AH33/J32)</f>
        <v>1.7407441860465115E-2</v>
      </c>
      <c r="AJ33" s="34">
        <f>IF(ISERROR(AH33/$AH$76),"-",AH33/$AH$76)</f>
        <v>1.3938671573166458E-4</v>
      </c>
      <c r="AK33" s="12"/>
      <c r="AL33" s="12"/>
      <c r="AM33" s="12"/>
      <c r="AN33" s="12"/>
      <c r="AO33" s="12"/>
      <c r="AP33" s="12"/>
      <c r="AQ33" s="184"/>
      <c r="AR33" s="184"/>
    </row>
    <row r="34" spans="1:44" ht="17.25" customHeight="1" outlineLevel="1" x14ac:dyDescent="0.25">
      <c r="A34" s="26">
        <v>2</v>
      </c>
      <c r="B34" s="26"/>
      <c r="C34" s="40"/>
      <c r="D34" s="36"/>
      <c r="E34" s="91"/>
      <c r="F34" s="40"/>
      <c r="G34" s="40"/>
      <c r="H34" s="36"/>
      <c r="I34" s="36"/>
      <c r="J34" s="225"/>
      <c r="K34" s="52">
        <f>412262+671881+518737+143194</f>
        <v>1746074</v>
      </c>
      <c r="L34" s="88" t="s">
        <v>162</v>
      </c>
      <c r="M34" s="31"/>
      <c r="N34" s="31"/>
      <c r="O34" s="31"/>
      <c r="P34" s="29"/>
      <c r="Q34" s="29"/>
      <c r="R34" s="31"/>
      <c r="S34" s="31">
        <v>412262</v>
      </c>
      <c r="T34" s="31">
        <v>112465</v>
      </c>
      <c r="U34" s="32">
        <f>SUM(R34:T34)</f>
        <v>524727</v>
      </c>
      <c r="V34" s="31">
        <v>482401</v>
      </c>
      <c r="W34" s="31">
        <v>518737</v>
      </c>
      <c r="X34" s="31">
        <v>143194</v>
      </c>
      <c r="Y34" s="32">
        <f>SUM(V34:X34)</f>
        <v>1144332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1669059</v>
      </c>
      <c r="AI34" s="33">
        <f>IF(ISERROR(AH34/J32),0,AH34/J32)</f>
        <v>0.38815325581395349</v>
      </c>
      <c r="AJ34" s="34">
        <f>IF(ISERROR(AH34/$AH$76),"-",AH34/$AH$76)</f>
        <v>3.1080619405276593E-3</v>
      </c>
      <c r="AK34" s="12"/>
      <c r="AL34" s="12"/>
      <c r="AM34" s="12"/>
      <c r="AN34" s="12"/>
      <c r="AO34" s="12"/>
      <c r="AP34" s="12"/>
      <c r="AQ34" s="184"/>
      <c r="AR34" s="184"/>
    </row>
    <row r="35" spans="1:44" ht="12.75" customHeight="1" x14ac:dyDescent="0.25">
      <c r="A35" s="199" t="s">
        <v>55</v>
      </c>
      <c r="B35" s="275"/>
      <c r="C35" s="200"/>
      <c r="D35" s="200"/>
      <c r="E35" s="200"/>
      <c r="F35" s="200"/>
      <c r="G35" s="200"/>
      <c r="H35" s="200"/>
      <c r="I35" s="201"/>
      <c r="J35" s="162">
        <f>J32</f>
        <v>4300000</v>
      </c>
      <c r="K35" s="162">
        <f>SUM(K33:K34)</f>
        <v>1820926</v>
      </c>
      <c r="L35" s="163"/>
      <c r="M35" s="162">
        <f>SUM(M33:M34)</f>
        <v>0</v>
      </c>
      <c r="N35" s="162">
        <f>SUM(N33:N34)</f>
        <v>0</v>
      </c>
      <c r="O35" s="162">
        <f>SUM(O33:O34)</f>
        <v>0</v>
      </c>
      <c r="P35" s="164"/>
      <c r="Q35" s="165"/>
      <c r="R35" s="162">
        <f t="shared" ref="R35:AH35" si="7">SUM(R33:R34)</f>
        <v>0</v>
      </c>
      <c r="S35" s="162">
        <f t="shared" si="7"/>
        <v>412262</v>
      </c>
      <c r="T35" s="162">
        <f t="shared" si="7"/>
        <v>112465</v>
      </c>
      <c r="U35" s="162">
        <f t="shared" si="7"/>
        <v>524727</v>
      </c>
      <c r="V35" s="162">
        <f t="shared" si="7"/>
        <v>482401</v>
      </c>
      <c r="W35" s="162">
        <f t="shared" si="7"/>
        <v>518737</v>
      </c>
      <c r="X35" s="162">
        <f t="shared" si="7"/>
        <v>218046</v>
      </c>
      <c r="Y35" s="162">
        <f t="shared" si="7"/>
        <v>1219184</v>
      </c>
      <c r="Z35" s="162">
        <f t="shared" si="7"/>
        <v>0</v>
      </c>
      <c r="AA35" s="162">
        <f t="shared" si="7"/>
        <v>0</v>
      </c>
      <c r="AB35" s="162">
        <f t="shared" si="7"/>
        <v>0</v>
      </c>
      <c r="AC35" s="162">
        <f t="shared" si="7"/>
        <v>0</v>
      </c>
      <c r="AD35" s="162">
        <f t="shared" si="7"/>
        <v>0</v>
      </c>
      <c r="AE35" s="162">
        <f t="shared" si="7"/>
        <v>0</v>
      </c>
      <c r="AF35" s="162">
        <f t="shared" si="7"/>
        <v>0</v>
      </c>
      <c r="AG35" s="162">
        <f t="shared" si="7"/>
        <v>0</v>
      </c>
      <c r="AH35" s="162">
        <f t="shared" si="7"/>
        <v>1743911</v>
      </c>
      <c r="AI35" s="166">
        <f>IF(ISERROR(AH35/J35),0,AH35/J35)</f>
        <v>0.4055606976744186</v>
      </c>
      <c r="AJ35" s="166">
        <f>IF(ISERROR(AH35/$AH$76),0,AH35/$AH$76)</f>
        <v>3.2474486562593238E-3</v>
      </c>
      <c r="AK35" s="12"/>
      <c r="AL35" s="12"/>
      <c r="AM35" s="12"/>
      <c r="AN35" s="12"/>
      <c r="AO35" s="12"/>
      <c r="AP35" s="12"/>
      <c r="AQ35" s="184"/>
      <c r="AR35" s="184"/>
    </row>
    <row r="36" spans="1:44" ht="12.75" customHeight="1" x14ac:dyDescent="0.25">
      <c r="A36" s="261" t="s">
        <v>56</v>
      </c>
      <c r="B36" s="262"/>
      <c r="C36" s="262"/>
      <c r="D36" s="262"/>
      <c r="E36" s="263"/>
      <c r="F36" s="17"/>
      <c r="G36" s="18"/>
      <c r="H36" s="19"/>
      <c r="I36" s="19"/>
      <c r="J36" s="224">
        <v>31287741</v>
      </c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4"/>
      <c r="AJ36" s="24"/>
    </row>
    <row r="37" spans="1:44" ht="19.5" customHeight="1" outlineLevel="1" x14ac:dyDescent="0.25">
      <c r="A37" s="26">
        <v>1</v>
      </c>
      <c r="B37" s="26"/>
      <c r="C37" s="40"/>
      <c r="D37" s="36"/>
      <c r="E37" s="91"/>
      <c r="F37" s="40"/>
      <c r="G37" s="40"/>
      <c r="H37" s="36"/>
      <c r="I37" s="36"/>
      <c r="J37" s="270"/>
      <c r="K37" s="52">
        <f>168417+374260+96097+646171+130991+303206+177772+645596+168417+449110</f>
        <v>3160037</v>
      </c>
      <c r="L37" s="88" t="s">
        <v>161</v>
      </c>
      <c r="M37" s="31"/>
      <c r="N37" s="31"/>
      <c r="O37" s="31"/>
      <c r="P37" s="29"/>
      <c r="Q37" s="29"/>
      <c r="R37" s="31"/>
      <c r="S37" s="31">
        <f>93565+280695</f>
        <v>374260</v>
      </c>
      <c r="T37" s="31">
        <f>168417+505251</f>
        <v>673668</v>
      </c>
      <c r="U37" s="32">
        <f>SUM(R37:T37)</f>
        <v>1047928</v>
      </c>
      <c r="V37" s="31">
        <f>58671+294422</f>
        <v>353093</v>
      </c>
      <c r="W37" s="31">
        <f>140347+523963</f>
        <v>664310</v>
      </c>
      <c r="X37" s="31">
        <f>243268+533319</f>
        <v>776587</v>
      </c>
      <c r="Y37" s="32">
        <f>SUM(V37:X37)</f>
        <v>1793990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2841918</v>
      </c>
      <c r="AI37" s="33">
        <f>IF(ISERROR(AH37/#REF!),0,AH37/#REF!)</f>
        <v>0</v>
      </c>
      <c r="AJ37" s="34">
        <f>IF(ISERROR(AH37/$AH$76),"-",AH37/$AH$76)</f>
        <v>5.2921179981657235E-3</v>
      </c>
      <c r="AK37" s="12"/>
      <c r="AL37" s="12"/>
      <c r="AM37" s="12"/>
      <c r="AN37" s="12"/>
      <c r="AO37" s="12"/>
      <c r="AP37" s="12"/>
      <c r="AQ37" s="184"/>
      <c r="AR37" s="184"/>
    </row>
    <row r="38" spans="1:44" ht="19.5" customHeight="1" outlineLevel="1" x14ac:dyDescent="0.25">
      <c r="A38" s="26">
        <v>2</v>
      </c>
      <c r="B38" s="26"/>
      <c r="C38" s="40"/>
      <c r="D38" s="36"/>
      <c r="E38" s="91"/>
      <c r="F38" s="40"/>
      <c r="G38" s="40"/>
      <c r="H38" s="36"/>
      <c r="I38" s="36"/>
      <c r="J38" s="225"/>
      <c r="K38" s="52">
        <f>6271005+189637+6379796+265086+2500000+198796+54568+141880+94390+249910</f>
        <v>16345068</v>
      </c>
      <c r="L38" s="88" t="s">
        <v>162</v>
      </c>
      <c r="M38" s="31"/>
      <c r="N38" s="31"/>
      <c r="O38" s="31"/>
      <c r="P38" s="29"/>
      <c r="Q38" s="29"/>
      <c r="R38" s="31"/>
      <c r="S38" s="31">
        <f>1652210+189637</f>
        <v>1841847</v>
      </c>
      <c r="T38" s="31">
        <f>2853472+39860</f>
        <v>2893332</v>
      </c>
      <c r="U38" s="32">
        <f>SUM(R38:T38)</f>
        <v>4735179</v>
      </c>
      <c r="V38" s="31">
        <f>1234936+337282</f>
        <v>1572218</v>
      </c>
      <c r="W38" s="31">
        <f>1025749+177914</f>
        <v>1203663</v>
      </c>
      <c r="X38" s="31">
        <f>1677360+122100</f>
        <v>1799460</v>
      </c>
      <c r="Y38" s="32">
        <f>SUM(V38:X38)</f>
        <v>4575341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9310520</v>
      </c>
      <c r="AI38" s="33">
        <f>IF(ISERROR(AH38/#REF!),0,AH38/#REF!)</f>
        <v>0</v>
      </c>
      <c r="AJ38" s="34">
        <f>IF(ISERROR(AH38/$AH$76),"-",AH38/$AH$76)</f>
        <v>1.7337717155907359E-2</v>
      </c>
      <c r="AK38" s="12"/>
      <c r="AL38" s="12"/>
      <c r="AM38" s="12"/>
      <c r="AN38" s="12"/>
      <c r="AO38" s="12"/>
      <c r="AP38" s="12"/>
      <c r="AQ38" s="184"/>
      <c r="AR38" s="184"/>
    </row>
    <row r="39" spans="1:44" ht="12.75" customHeight="1" x14ac:dyDescent="0.25">
      <c r="A39" s="199" t="s">
        <v>57</v>
      </c>
      <c r="B39" s="275"/>
      <c r="C39" s="200"/>
      <c r="D39" s="200"/>
      <c r="E39" s="200"/>
      <c r="F39" s="200"/>
      <c r="G39" s="200"/>
      <c r="H39" s="200"/>
      <c r="I39" s="201"/>
      <c r="J39" s="162">
        <f>+J36</f>
        <v>31287741</v>
      </c>
      <c r="K39" s="162">
        <f>SUM(K37:K38)</f>
        <v>19505105</v>
      </c>
      <c r="L39" s="163"/>
      <c r="M39" s="162">
        <f>SUM(M37:M38)</f>
        <v>0</v>
      </c>
      <c r="N39" s="162">
        <f>SUM(N37:N38)</f>
        <v>0</v>
      </c>
      <c r="O39" s="162">
        <f>SUM(O37:O38)</f>
        <v>0</v>
      </c>
      <c r="P39" s="164"/>
      <c r="Q39" s="165"/>
      <c r="R39" s="162">
        <f t="shared" ref="R39:AH39" si="8">SUM(R37:R38)</f>
        <v>0</v>
      </c>
      <c r="S39" s="162">
        <f t="shared" si="8"/>
        <v>2216107</v>
      </c>
      <c r="T39" s="162">
        <f t="shared" si="8"/>
        <v>3567000</v>
      </c>
      <c r="U39" s="162">
        <f t="shared" si="8"/>
        <v>5783107</v>
      </c>
      <c r="V39" s="162">
        <f t="shared" si="8"/>
        <v>1925311</v>
      </c>
      <c r="W39" s="162">
        <f t="shared" si="8"/>
        <v>1867973</v>
      </c>
      <c r="X39" s="162">
        <f t="shared" si="8"/>
        <v>2576047</v>
      </c>
      <c r="Y39" s="162">
        <f t="shared" si="8"/>
        <v>6369331</v>
      </c>
      <c r="Z39" s="162">
        <f t="shared" si="8"/>
        <v>0</v>
      </c>
      <c r="AA39" s="162">
        <f t="shared" si="8"/>
        <v>0</v>
      </c>
      <c r="AB39" s="162">
        <f t="shared" si="8"/>
        <v>0</v>
      </c>
      <c r="AC39" s="162">
        <f t="shared" si="8"/>
        <v>0</v>
      </c>
      <c r="AD39" s="162">
        <f t="shared" si="8"/>
        <v>0</v>
      </c>
      <c r="AE39" s="162">
        <f t="shared" si="8"/>
        <v>0</v>
      </c>
      <c r="AF39" s="162">
        <f t="shared" si="8"/>
        <v>0</v>
      </c>
      <c r="AG39" s="162">
        <f t="shared" si="8"/>
        <v>0</v>
      </c>
      <c r="AH39" s="162">
        <f t="shared" si="8"/>
        <v>12152438</v>
      </c>
      <c r="AI39" s="166">
        <f>IF(ISERROR(AH39/J39),0,AH39/J39)</f>
        <v>0.38840892987448344</v>
      </c>
      <c r="AJ39" s="166">
        <f>IF(ISERROR(AH39/$AH$76),0,AH39/$AH$76)</f>
        <v>2.2629835154073085E-2</v>
      </c>
      <c r="AK39" s="12"/>
      <c r="AL39" s="12"/>
      <c r="AM39" s="12"/>
      <c r="AN39" s="12"/>
      <c r="AO39" s="12"/>
      <c r="AP39" s="12"/>
      <c r="AQ39" s="184"/>
      <c r="AR39" s="184"/>
    </row>
    <row r="40" spans="1:44" ht="12.75" customHeight="1" x14ac:dyDescent="0.25">
      <c r="A40" s="261" t="s">
        <v>58</v>
      </c>
      <c r="B40" s="262"/>
      <c r="C40" s="262"/>
      <c r="D40" s="262"/>
      <c r="E40" s="263"/>
      <c r="F40" s="17"/>
      <c r="G40" s="18"/>
      <c r="H40" s="19"/>
      <c r="I40" s="19"/>
      <c r="J40" s="224">
        <v>22402324</v>
      </c>
      <c r="K40" s="107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4"/>
      <c r="AJ40" s="24"/>
    </row>
    <row r="41" spans="1:44" ht="17.25" customHeight="1" outlineLevel="1" x14ac:dyDescent="0.25">
      <c r="A41" s="26">
        <v>1</v>
      </c>
      <c r="B41" s="26"/>
      <c r="C41" s="40"/>
      <c r="D41" s="36"/>
      <c r="E41" s="91"/>
      <c r="F41" s="40"/>
      <c r="G41" s="40"/>
      <c r="H41" s="36"/>
      <c r="I41" s="36"/>
      <c r="J41" s="270"/>
      <c r="K41" s="84">
        <f>1085354+74852</f>
        <v>1160206</v>
      </c>
      <c r="L41" s="88" t="s">
        <v>161</v>
      </c>
      <c r="M41" s="31"/>
      <c r="N41" s="31"/>
      <c r="O41" s="31"/>
      <c r="P41" s="29"/>
      <c r="Q41" s="29"/>
      <c r="R41" s="31"/>
      <c r="S41" s="31"/>
      <c r="T41" s="31"/>
      <c r="U41" s="32">
        <f>SUM(R41:T41)</f>
        <v>0</v>
      </c>
      <c r="V41" s="31"/>
      <c r="W41" s="31">
        <v>1010502</v>
      </c>
      <c r="X41" s="31">
        <v>149704</v>
      </c>
      <c r="Y41" s="32">
        <f>SUM(V41:X41)</f>
        <v>1160206</v>
      </c>
      <c r="Z41" s="31"/>
      <c r="AA41" s="31"/>
      <c r="AB41" s="31"/>
      <c r="AC41" s="32">
        <f>SUM(Z41:AB41)</f>
        <v>0</v>
      </c>
      <c r="AD41" s="31"/>
      <c r="AE41" s="31">
        <v>0</v>
      </c>
      <c r="AF41" s="31">
        <v>0</v>
      </c>
      <c r="AG41" s="32">
        <f>SUM(AD41:AF41)</f>
        <v>0</v>
      </c>
      <c r="AH41" s="32">
        <f>SUM(U41,Y41,AC41,AG41)</f>
        <v>1160206</v>
      </c>
      <c r="AI41" s="33">
        <f>IF(ISERROR(AH41/J36),0,AH41/J36)</f>
        <v>3.7081807855671015E-2</v>
      </c>
      <c r="AJ41" s="34">
        <f>IF(ISERROR(AH41/$AH$76),"-",AH41/$AH$76)</f>
        <v>2.1604940938408008E-3</v>
      </c>
      <c r="AK41" s="12"/>
      <c r="AL41" s="12"/>
      <c r="AM41" s="12"/>
      <c r="AN41" s="12"/>
      <c r="AO41" s="12"/>
      <c r="AP41" s="12"/>
      <c r="AQ41" s="184"/>
      <c r="AR41" s="184"/>
    </row>
    <row r="42" spans="1:44" ht="17.25" customHeight="1" outlineLevel="1" x14ac:dyDescent="0.25">
      <c r="A42" s="26">
        <v>2</v>
      </c>
      <c r="B42" s="26"/>
      <c r="C42" s="40"/>
      <c r="D42" s="36"/>
      <c r="E42" s="91"/>
      <c r="F42" s="40"/>
      <c r="G42" s="40"/>
      <c r="H42" s="36"/>
      <c r="I42" s="36"/>
      <c r="J42" s="225"/>
      <c r="K42" s="84">
        <f>16362847+1266973+1220280</f>
        <v>18850100</v>
      </c>
      <c r="L42" s="88" t="s">
        <v>162</v>
      </c>
      <c r="M42" s="31"/>
      <c r="N42" s="31"/>
      <c r="O42" s="31"/>
      <c r="P42" s="29"/>
      <c r="Q42" s="29"/>
      <c r="R42" s="31"/>
      <c r="S42" s="31">
        <v>3401991</v>
      </c>
      <c r="T42" s="31">
        <v>641526</v>
      </c>
      <c r="U42" s="32">
        <f>SUM(R42:T42)</f>
        <v>4043517</v>
      </c>
      <c r="V42" s="31">
        <f>1325353+84854</f>
        <v>1410207</v>
      </c>
      <c r="W42" s="31">
        <v>2049196</v>
      </c>
      <c r="X42" s="31">
        <v>3320805</v>
      </c>
      <c r="Y42" s="32">
        <f>SUM(V42:X42)</f>
        <v>6780208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10823725</v>
      </c>
      <c r="AI42" s="33">
        <f>IF(ISERROR(AH42/J36),0,AH42/J36)</f>
        <v>0.34594140241700416</v>
      </c>
      <c r="AJ42" s="34">
        <f>IF(ISERROR(AH42/$AH$76),"-",AH42/$AH$76)</f>
        <v>2.0155553355056796E-2</v>
      </c>
      <c r="AK42" s="12"/>
      <c r="AL42" s="12"/>
      <c r="AM42" s="12"/>
      <c r="AN42" s="12"/>
      <c r="AO42" s="12"/>
      <c r="AP42" s="12"/>
      <c r="AQ42" s="184"/>
      <c r="AR42" s="184"/>
    </row>
    <row r="43" spans="1:44" ht="12.75" customHeight="1" x14ac:dyDescent="0.25">
      <c r="A43" s="199" t="s">
        <v>59</v>
      </c>
      <c r="B43" s="275"/>
      <c r="C43" s="200"/>
      <c r="D43" s="200"/>
      <c r="E43" s="200"/>
      <c r="F43" s="200"/>
      <c r="G43" s="200"/>
      <c r="H43" s="200"/>
      <c r="I43" s="201"/>
      <c r="J43" s="162">
        <f>+J40</f>
        <v>22402324</v>
      </c>
      <c r="K43" s="162">
        <f>SUM(K41:K42)</f>
        <v>20010306</v>
      </c>
      <c r="L43" s="163"/>
      <c r="M43" s="162">
        <f>SUM(M41:M42)</f>
        <v>0</v>
      </c>
      <c r="N43" s="162">
        <f>SUM(N41:N42)</f>
        <v>0</v>
      </c>
      <c r="O43" s="162">
        <f>SUM(O41:O42)</f>
        <v>0</v>
      </c>
      <c r="P43" s="164"/>
      <c r="Q43" s="165"/>
      <c r="R43" s="162">
        <f t="shared" ref="R43:AH43" si="9">SUM(R41:R42)</f>
        <v>0</v>
      </c>
      <c r="S43" s="162">
        <f t="shared" si="9"/>
        <v>3401991</v>
      </c>
      <c r="T43" s="162">
        <f t="shared" si="9"/>
        <v>641526</v>
      </c>
      <c r="U43" s="162">
        <f t="shared" si="9"/>
        <v>4043517</v>
      </c>
      <c r="V43" s="162">
        <f t="shared" si="9"/>
        <v>1410207</v>
      </c>
      <c r="W43" s="162">
        <f t="shared" si="9"/>
        <v>3059698</v>
      </c>
      <c r="X43" s="162">
        <f t="shared" si="9"/>
        <v>3470509</v>
      </c>
      <c r="Y43" s="162">
        <f t="shared" si="9"/>
        <v>7940414</v>
      </c>
      <c r="Z43" s="162">
        <f t="shared" si="9"/>
        <v>0</v>
      </c>
      <c r="AA43" s="162">
        <f t="shared" si="9"/>
        <v>0</v>
      </c>
      <c r="AB43" s="162">
        <f t="shared" si="9"/>
        <v>0</v>
      </c>
      <c r="AC43" s="162">
        <f t="shared" si="9"/>
        <v>0</v>
      </c>
      <c r="AD43" s="162">
        <f t="shared" si="9"/>
        <v>0</v>
      </c>
      <c r="AE43" s="162">
        <f t="shared" si="9"/>
        <v>0</v>
      </c>
      <c r="AF43" s="162">
        <f t="shared" si="9"/>
        <v>0</v>
      </c>
      <c r="AG43" s="162">
        <f t="shared" si="9"/>
        <v>0</v>
      </c>
      <c r="AH43" s="162">
        <f t="shared" si="9"/>
        <v>11983931</v>
      </c>
      <c r="AI43" s="166">
        <f>IF(ISERROR(AH43/J43),0,AH43/J43)</f>
        <v>0.53494141947058704</v>
      </c>
      <c r="AJ43" s="166">
        <f>IF(ISERROR(AH43/$AH$76),0,AH43/$AH$76)</f>
        <v>2.2316047448897595E-2</v>
      </c>
      <c r="AK43" s="12"/>
      <c r="AL43" s="12"/>
      <c r="AM43" s="12"/>
      <c r="AN43" s="12"/>
      <c r="AO43" s="12"/>
      <c r="AP43" s="12"/>
      <c r="AQ43" s="184"/>
      <c r="AR43" s="184"/>
    </row>
    <row r="44" spans="1:44" ht="12.75" customHeight="1" x14ac:dyDescent="0.25">
      <c r="A44" s="261" t="s">
        <v>60</v>
      </c>
      <c r="B44" s="262"/>
      <c r="C44" s="262"/>
      <c r="D44" s="262"/>
      <c r="E44" s="263"/>
      <c r="F44" s="17"/>
      <c r="G44" s="18"/>
      <c r="H44" s="19"/>
      <c r="I44" s="19"/>
      <c r="J44" s="224">
        <v>29447000</v>
      </c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7.25" customHeight="1" outlineLevel="1" x14ac:dyDescent="0.25">
      <c r="A45" s="26">
        <v>1</v>
      </c>
      <c r="B45" s="26"/>
      <c r="C45" s="97"/>
      <c r="D45" s="36"/>
      <c r="E45" s="98"/>
      <c r="F45" s="97"/>
      <c r="G45" s="97"/>
      <c r="H45" s="36"/>
      <c r="I45" s="36"/>
      <c r="J45" s="270"/>
      <c r="K45" s="99">
        <f>327477+177773+215199+18713+187129+121634+243268+205842+552031</f>
        <v>2049066</v>
      </c>
      <c r="L45" s="88" t="s">
        <v>161</v>
      </c>
      <c r="M45" s="31"/>
      <c r="N45" s="31"/>
      <c r="O45" s="31"/>
      <c r="P45" s="100"/>
      <c r="Q45" s="100"/>
      <c r="R45" s="31"/>
      <c r="S45" s="31">
        <f>308764+177773</f>
        <v>486537</v>
      </c>
      <c r="T45" s="31">
        <v>233912</v>
      </c>
      <c r="U45" s="32">
        <f>SUM(R45:T45)</f>
        <v>720449</v>
      </c>
      <c r="V45" s="31">
        <v>187129</v>
      </c>
      <c r="W45" s="31">
        <f>168416+18713</f>
        <v>187129</v>
      </c>
      <c r="X45" s="31">
        <f>93565+523961</f>
        <v>617526</v>
      </c>
      <c r="Y45" s="32">
        <f>SUM(V45:X45)</f>
        <v>991784</v>
      </c>
      <c r="Z45" s="31">
        <v>0</v>
      </c>
      <c r="AA45" s="31">
        <v>0</v>
      </c>
      <c r="AB45" s="31">
        <v>0</v>
      </c>
      <c r="AC45" s="32">
        <f>SUM(Z45:AB45)</f>
        <v>0</v>
      </c>
      <c r="AD45" s="31">
        <v>0</v>
      </c>
      <c r="AE45" s="31">
        <v>0</v>
      </c>
      <c r="AF45" s="31">
        <v>0</v>
      </c>
      <c r="AG45" s="32">
        <f>SUM(AD45:AF45)</f>
        <v>0</v>
      </c>
      <c r="AH45" s="32">
        <f>SUM(U45,Y45,AC45,AG45)</f>
        <v>1712233</v>
      </c>
      <c r="AI45" s="33">
        <f>IF(ISERROR(AH45/J44),0,AH45/J44)</f>
        <v>5.8146262777192925E-2</v>
      </c>
      <c r="AJ45" s="34">
        <f>IF(ISERROR(AH45/$AH$76),"-",AH45/$AH$76)</f>
        <v>3.1884590182944374E-3</v>
      </c>
      <c r="AK45" s="12"/>
      <c r="AL45" s="12"/>
      <c r="AM45" s="12"/>
      <c r="AN45" s="12"/>
      <c r="AO45" s="12"/>
      <c r="AP45" s="12"/>
      <c r="AQ45" s="184"/>
      <c r="AR45" s="184"/>
    </row>
    <row r="46" spans="1:44" ht="17.25" customHeight="1" outlineLevel="1" x14ac:dyDescent="0.25">
      <c r="A46" s="26">
        <v>2</v>
      </c>
      <c r="B46" s="26"/>
      <c r="C46" s="97"/>
      <c r="D46" s="36"/>
      <c r="E46" s="98"/>
      <c r="F46" s="97"/>
      <c r="G46" s="97"/>
      <c r="H46" s="36"/>
      <c r="I46" s="36"/>
      <c r="J46" s="225"/>
      <c r="K46" s="99">
        <f>16319300+36890+3496599+248028+169624+764430+69610+90340</f>
        <v>21194821</v>
      </c>
      <c r="L46" s="88" t="s">
        <v>162</v>
      </c>
      <c r="M46" s="31"/>
      <c r="N46" s="31"/>
      <c r="O46" s="31"/>
      <c r="P46" s="100"/>
      <c r="Q46" s="100"/>
      <c r="R46" s="31"/>
      <c r="S46" s="31">
        <f>2176719+36890</f>
        <v>2213609</v>
      </c>
      <c r="T46" s="31">
        <v>2576310</v>
      </c>
      <c r="U46" s="32">
        <f>SUM(R46:T46)</f>
        <v>4789919</v>
      </c>
      <c r="V46" s="31">
        <f>1856793+169624</f>
        <v>2026417</v>
      </c>
      <c r="W46" s="31">
        <v>2122191</v>
      </c>
      <c r="X46" s="31">
        <f>1953568+90340</f>
        <v>2043908</v>
      </c>
      <c r="Y46" s="32">
        <f>SUM(V46:X46)</f>
        <v>6192516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10982435</v>
      </c>
      <c r="AI46" s="33">
        <f>IF(ISERROR(AH46/J44),0,AH46/J44)</f>
        <v>0.37295598872550684</v>
      </c>
      <c r="AJ46" s="34">
        <f>IF(ISERROR(AH46/$AH$76),"-",AH46/$AH$76)</f>
        <v>2.0451097437429643E-2</v>
      </c>
      <c r="AK46" s="12"/>
      <c r="AL46" s="12"/>
      <c r="AM46" s="12"/>
      <c r="AN46" s="12"/>
      <c r="AO46" s="12"/>
      <c r="AP46" s="12"/>
      <c r="AQ46" s="184"/>
      <c r="AR46" s="184"/>
    </row>
    <row r="47" spans="1:44" ht="12.75" customHeight="1" x14ac:dyDescent="0.25">
      <c r="A47" s="199" t="s">
        <v>61</v>
      </c>
      <c r="B47" s="275"/>
      <c r="C47" s="200"/>
      <c r="D47" s="200"/>
      <c r="E47" s="200"/>
      <c r="F47" s="200"/>
      <c r="G47" s="200"/>
      <c r="H47" s="200"/>
      <c r="I47" s="201"/>
      <c r="J47" s="162">
        <f>J44</f>
        <v>29447000</v>
      </c>
      <c r="K47" s="162">
        <f>SUM(K45:K46)</f>
        <v>23243887</v>
      </c>
      <c r="L47" s="163"/>
      <c r="M47" s="162">
        <f>SUM(M45:M46)</f>
        <v>0</v>
      </c>
      <c r="N47" s="162">
        <f>SUM(N45:N46)</f>
        <v>0</v>
      </c>
      <c r="O47" s="162">
        <f>SUM(O45:O46)</f>
        <v>0</v>
      </c>
      <c r="P47" s="164"/>
      <c r="Q47" s="165"/>
      <c r="R47" s="162">
        <f t="shared" ref="R47:AH47" si="10">SUM(R45:R46)</f>
        <v>0</v>
      </c>
      <c r="S47" s="162">
        <f t="shared" si="10"/>
        <v>2700146</v>
      </c>
      <c r="T47" s="162">
        <f t="shared" si="10"/>
        <v>2810222</v>
      </c>
      <c r="U47" s="162">
        <f t="shared" si="10"/>
        <v>5510368</v>
      </c>
      <c r="V47" s="162">
        <f t="shared" si="10"/>
        <v>2213546</v>
      </c>
      <c r="W47" s="162">
        <f t="shared" si="10"/>
        <v>2309320</v>
      </c>
      <c r="X47" s="162">
        <f t="shared" si="10"/>
        <v>2661434</v>
      </c>
      <c r="Y47" s="162">
        <f t="shared" si="10"/>
        <v>7184300</v>
      </c>
      <c r="Z47" s="162">
        <f t="shared" si="10"/>
        <v>0</v>
      </c>
      <c r="AA47" s="162">
        <f t="shared" si="10"/>
        <v>0</v>
      </c>
      <c r="AB47" s="162">
        <f t="shared" si="10"/>
        <v>0</v>
      </c>
      <c r="AC47" s="162">
        <f t="shared" si="10"/>
        <v>0</v>
      </c>
      <c r="AD47" s="162">
        <f t="shared" si="10"/>
        <v>0</v>
      </c>
      <c r="AE47" s="162">
        <f t="shared" si="10"/>
        <v>0</v>
      </c>
      <c r="AF47" s="162">
        <f t="shared" si="10"/>
        <v>0</v>
      </c>
      <c r="AG47" s="162">
        <f t="shared" si="10"/>
        <v>0</v>
      </c>
      <c r="AH47" s="162">
        <f t="shared" si="10"/>
        <v>12694668</v>
      </c>
      <c r="AI47" s="166">
        <f>IF(ISERROR(AH47/J47),0,AH47/J47)</f>
        <v>0.43110225150269976</v>
      </c>
      <c r="AJ47" s="166">
        <f>IF(ISERROR(AH47/$AH$76),0,AH47/$AH$76)</f>
        <v>2.3639556455724083E-2</v>
      </c>
      <c r="AK47" s="12"/>
      <c r="AL47" s="12"/>
      <c r="AM47" s="12"/>
      <c r="AN47" s="12"/>
      <c r="AO47" s="12"/>
      <c r="AP47" s="12"/>
      <c r="AQ47" s="184"/>
      <c r="AR47" s="184"/>
    </row>
    <row r="48" spans="1:44" ht="12.75" customHeight="1" x14ac:dyDescent="0.25">
      <c r="A48" s="261" t="s">
        <v>62</v>
      </c>
      <c r="B48" s="262"/>
      <c r="C48" s="262"/>
      <c r="D48" s="262"/>
      <c r="E48" s="263"/>
      <c r="F48" s="17"/>
      <c r="G48" s="18"/>
      <c r="H48" s="19"/>
      <c r="I48" s="19"/>
      <c r="J48" s="224">
        <v>25349700</v>
      </c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44" ht="15" customHeight="1" outlineLevel="1" x14ac:dyDescent="0.25">
      <c r="A49" s="26">
        <v>1</v>
      </c>
      <c r="B49" s="26"/>
      <c r="C49" s="97"/>
      <c r="D49" s="36"/>
      <c r="E49" s="98"/>
      <c r="F49" s="97"/>
      <c r="G49" s="97"/>
      <c r="H49" s="36"/>
      <c r="I49" s="36"/>
      <c r="J49" s="270"/>
      <c r="K49" s="99">
        <f>74852+65495+37426+18713+56139</f>
        <v>252625</v>
      </c>
      <c r="L49" s="88" t="s">
        <v>161</v>
      </c>
      <c r="M49" s="31"/>
      <c r="N49" s="31"/>
      <c r="O49" s="31"/>
      <c r="P49" s="100"/>
      <c r="Q49" s="100"/>
      <c r="R49" s="31"/>
      <c r="S49" s="31"/>
      <c r="T49" s="31">
        <v>140347</v>
      </c>
      <c r="U49" s="32">
        <f>SUM(R49:T49)</f>
        <v>140347</v>
      </c>
      <c r="V49" s="31">
        <v>18713</v>
      </c>
      <c r="W49" s="31">
        <v>18713</v>
      </c>
      <c r="X49" s="31">
        <v>37426</v>
      </c>
      <c r="Y49" s="32">
        <f>SUM(V49:X49)</f>
        <v>74852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215199</v>
      </c>
      <c r="AI49" s="33">
        <f>IF(ISERROR(AH49/J48),0,AH49/J48)</f>
        <v>8.4892128900933735E-3</v>
      </c>
      <c r="AJ49" s="34">
        <f>IF(ISERROR(AH49/$AH$76),"-",AH49/$AH$76)</f>
        <v>4.0073587664642878E-4</v>
      </c>
      <c r="AK49" s="12"/>
      <c r="AL49" s="12"/>
      <c r="AM49" s="12"/>
      <c r="AN49" s="12"/>
      <c r="AO49" s="12"/>
      <c r="AP49" s="12"/>
      <c r="AQ49" s="184"/>
      <c r="AR49" s="184"/>
    </row>
    <row r="50" spans="1:44" ht="15" customHeight="1" outlineLevel="1" x14ac:dyDescent="0.25">
      <c r="A50" s="26">
        <v>2</v>
      </c>
      <c r="B50" s="26"/>
      <c r="C50" s="97"/>
      <c r="D50" s="36"/>
      <c r="E50" s="98"/>
      <c r="F50" s="97"/>
      <c r="G50" s="97"/>
      <c r="H50" s="36"/>
      <c r="I50" s="36"/>
      <c r="J50" s="225"/>
      <c r="K50" s="99">
        <f>14554171+2248793+4223481+47820+991515</f>
        <v>22065780</v>
      </c>
      <c r="L50" s="88" t="s">
        <v>162</v>
      </c>
      <c r="M50" s="31"/>
      <c r="N50" s="31"/>
      <c r="O50" s="31"/>
      <c r="P50" s="100"/>
      <c r="Q50" s="100"/>
      <c r="R50" s="31"/>
      <c r="S50" s="31">
        <v>2205113</v>
      </c>
      <c r="T50" s="31">
        <v>2980871</v>
      </c>
      <c r="U50" s="32">
        <f>SUM(R50:T50)</f>
        <v>5185984</v>
      </c>
      <c r="V50" s="31">
        <v>2453057</v>
      </c>
      <c r="W50" s="31">
        <v>1710919</v>
      </c>
      <c r="X50" s="31">
        <v>3368825</v>
      </c>
      <c r="Y50" s="32">
        <f>SUM(V50:X50)</f>
        <v>7532801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12718785</v>
      </c>
      <c r="AI50" s="33">
        <f>IF(ISERROR(AH50/J48),0,AH50/J48)</f>
        <v>0.50173315660540363</v>
      </c>
      <c r="AJ50" s="34">
        <f>IF(ISERROR(AH50/$AH$76),"-",AH50/$AH$76)</f>
        <v>2.3684466270068396E-2</v>
      </c>
      <c r="AK50" s="12"/>
      <c r="AL50" s="12"/>
      <c r="AM50" s="12"/>
      <c r="AN50" s="12"/>
      <c r="AO50" s="12"/>
      <c r="AP50" s="12"/>
      <c r="AQ50" s="184"/>
      <c r="AR50" s="184"/>
    </row>
    <row r="51" spans="1:44" ht="12.75" customHeight="1" x14ac:dyDescent="0.25">
      <c r="A51" s="278" t="s">
        <v>63</v>
      </c>
      <c r="B51" s="278"/>
      <c r="C51" s="278"/>
      <c r="D51" s="278"/>
      <c r="E51" s="278"/>
      <c r="F51" s="278"/>
      <c r="G51" s="278"/>
      <c r="H51" s="278"/>
      <c r="I51" s="278"/>
      <c r="J51" s="162">
        <f>J48</f>
        <v>25349700</v>
      </c>
      <c r="K51" s="162">
        <f>SUM(K49:K50)</f>
        <v>22318405</v>
      </c>
      <c r="L51" s="163"/>
      <c r="M51" s="162">
        <f>SUM(M49:M50)</f>
        <v>0</v>
      </c>
      <c r="N51" s="162">
        <f>SUM(N49:N50)</f>
        <v>0</v>
      </c>
      <c r="O51" s="162">
        <f>SUM(O49:O50)</f>
        <v>0</v>
      </c>
      <c r="P51" s="164"/>
      <c r="Q51" s="165"/>
      <c r="R51" s="162">
        <f t="shared" ref="R51:AH51" si="11">SUM(R49:R50)</f>
        <v>0</v>
      </c>
      <c r="S51" s="162">
        <f t="shared" si="11"/>
        <v>2205113</v>
      </c>
      <c r="T51" s="162">
        <f t="shared" si="11"/>
        <v>3121218</v>
      </c>
      <c r="U51" s="162">
        <f t="shared" si="11"/>
        <v>5326331</v>
      </c>
      <c r="V51" s="162">
        <f t="shared" si="11"/>
        <v>2471770</v>
      </c>
      <c r="W51" s="162">
        <f t="shared" si="11"/>
        <v>1729632</v>
      </c>
      <c r="X51" s="162">
        <f t="shared" si="11"/>
        <v>3406251</v>
      </c>
      <c r="Y51" s="162">
        <f t="shared" si="11"/>
        <v>7607653</v>
      </c>
      <c r="Z51" s="162">
        <f t="shared" si="11"/>
        <v>0</v>
      </c>
      <c r="AA51" s="162">
        <f t="shared" si="11"/>
        <v>0</v>
      </c>
      <c r="AB51" s="162">
        <f t="shared" si="11"/>
        <v>0</v>
      </c>
      <c r="AC51" s="162">
        <f t="shared" si="11"/>
        <v>0</v>
      </c>
      <c r="AD51" s="162">
        <f t="shared" si="11"/>
        <v>0</v>
      </c>
      <c r="AE51" s="162">
        <f t="shared" si="11"/>
        <v>0</v>
      </c>
      <c r="AF51" s="162">
        <f t="shared" si="11"/>
        <v>0</v>
      </c>
      <c r="AG51" s="162">
        <f t="shared" si="11"/>
        <v>0</v>
      </c>
      <c r="AH51" s="162">
        <f t="shared" si="11"/>
        <v>12933984</v>
      </c>
      <c r="AI51" s="166">
        <f>IF(ISERROR(AH51/J51),0,AH51/J51)</f>
        <v>0.51022236949549704</v>
      </c>
      <c r="AJ51" s="166">
        <f>IF(ISERROR(AH51/$AH$76),0,AH51/$AH$76)</f>
        <v>2.4085202146714824E-2</v>
      </c>
      <c r="AK51" s="12"/>
      <c r="AL51" s="12"/>
      <c r="AM51" s="12"/>
      <c r="AN51" s="12"/>
      <c r="AO51" s="12"/>
      <c r="AP51" s="12"/>
      <c r="AQ51" s="184"/>
      <c r="AR51" s="184"/>
    </row>
    <row r="52" spans="1:44" ht="12.75" customHeight="1" x14ac:dyDescent="0.25">
      <c r="A52" s="279" t="s">
        <v>64</v>
      </c>
      <c r="B52" s="280"/>
      <c r="C52" s="280"/>
      <c r="D52" s="280"/>
      <c r="E52" s="281"/>
      <c r="F52" s="42"/>
      <c r="G52" s="43"/>
      <c r="H52" s="44"/>
      <c r="I52" s="44"/>
      <c r="J52" s="224">
        <v>18989716</v>
      </c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4"/>
      <c r="AJ52" s="24"/>
    </row>
    <row r="53" spans="1:44" ht="16.5" customHeight="1" outlineLevel="1" x14ac:dyDescent="0.25">
      <c r="A53" s="26">
        <v>1</v>
      </c>
      <c r="B53" s="26"/>
      <c r="C53" s="97"/>
      <c r="D53" s="36"/>
      <c r="E53" s="98"/>
      <c r="F53" s="97"/>
      <c r="G53" s="97"/>
      <c r="H53" s="36"/>
      <c r="I53" s="36"/>
      <c r="J53" s="270"/>
      <c r="K53" s="99"/>
      <c r="L53" s="88" t="s">
        <v>161</v>
      </c>
      <c r="M53" s="31"/>
      <c r="N53" s="31"/>
      <c r="O53" s="31"/>
      <c r="P53" s="100"/>
      <c r="Q53" s="100"/>
      <c r="R53" s="31"/>
      <c r="S53" s="31"/>
      <c r="T53" s="31"/>
      <c r="U53" s="32">
        <f>SUM(R53:T53)</f>
        <v>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>SUM(U53,Y53,AC53,AG53)</f>
        <v>0</v>
      </c>
      <c r="AI53" s="33">
        <f>IF(ISERROR(AH53/J52),0,AH53/J52)</f>
        <v>0</v>
      </c>
      <c r="AJ53" s="34">
        <f>IF(ISERROR(AH53/$AH$76),"-",AH53/$AH$76)</f>
        <v>0</v>
      </c>
      <c r="AK53" s="12"/>
      <c r="AL53" s="12"/>
      <c r="AM53" s="12"/>
      <c r="AN53" s="12"/>
      <c r="AO53" s="12"/>
      <c r="AP53" s="12"/>
      <c r="AQ53" s="184"/>
      <c r="AR53" s="184"/>
    </row>
    <row r="54" spans="1:44" ht="16.5" customHeight="1" outlineLevel="1" x14ac:dyDescent="0.25">
      <c r="A54" s="26">
        <v>2</v>
      </c>
      <c r="B54" s="26"/>
      <c r="C54" s="97"/>
      <c r="D54" s="36"/>
      <c r="E54" s="98"/>
      <c r="F54" s="97"/>
      <c r="G54" s="97"/>
      <c r="H54" s="36"/>
      <c r="I54" s="36"/>
      <c r="J54" s="225"/>
      <c r="K54" s="99">
        <f>6180308+1904239+1626966+489234+86603</f>
        <v>10287350</v>
      </c>
      <c r="L54" s="88" t="s">
        <v>162</v>
      </c>
      <c r="M54" s="31"/>
      <c r="N54" s="31"/>
      <c r="O54" s="31"/>
      <c r="P54" s="100"/>
      <c r="Q54" s="100"/>
      <c r="R54" s="31"/>
      <c r="S54" s="31">
        <v>2533473</v>
      </c>
      <c r="T54" s="31">
        <v>2958761</v>
      </c>
      <c r="U54" s="32">
        <f>SUM(R54:T54)</f>
        <v>5492234</v>
      </c>
      <c r="V54" s="31">
        <v>1237545</v>
      </c>
      <c r="W54" s="31">
        <v>2071841</v>
      </c>
      <c r="X54" s="31">
        <v>869980</v>
      </c>
      <c r="Y54" s="32">
        <f>SUM(V54:X54)</f>
        <v>4179366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9671600</v>
      </c>
      <c r="AI54" s="33">
        <f>IF(ISERROR(AH54/J52),0,AH54/J52)</f>
        <v>0.50930724819686612</v>
      </c>
      <c r="AJ54" s="34">
        <f>IF(ISERROR(AH54/$AH$76),"-",AH54/$AH$76)</f>
        <v>1.8010107410227745E-2</v>
      </c>
      <c r="AK54" s="12"/>
      <c r="AL54" s="12"/>
      <c r="AM54" s="12"/>
      <c r="AN54" s="12"/>
      <c r="AO54" s="12"/>
      <c r="AP54" s="12"/>
      <c r="AQ54" s="184"/>
      <c r="AR54" s="184"/>
    </row>
    <row r="55" spans="1:44" ht="12.75" customHeight="1" x14ac:dyDescent="0.25">
      <c r="A55" s="199" t="s">
        <v>65</v>
      </c>
      <c r="B55" s="200"/>
      <c r="C55" s="200"/>
      <c r="D55" s="200"/>
      <c r="E55" s="200"/>
      <c r="F55" s="200"/>
      <c r="G55" s="200"/>
      <c r="H55" s="200"/>
      <c r="I55" s="201"/>
      <c r="J55" s="162">
        <f>J52</f>
        <v>18989716</v>
      </c>
      <c r="K55" s="162">
        <f>SUM(K53:K54)</f>
        <v>10287350</v>
      </c>
      <c r="L55" s="163"/>
      <c r="M55" s="162">
        <f>SUM(M53:M54)</f>
        <v>0</v>
      </c>
      <c r="N55" s="162">
        <f>SUM(N53:N54)</f>
        <v>0</v>
      </c>
      <c r="O55" s="162">
        <f>SUM(O53:O54)</f>
        <v>0</v>
      </c>
      <c r="P55" s="164"/>
      <c r="Q55" s="165"/>
      <c r="R55" s="162">
        <f t="shared" ref="R55:AH55" si="12">SUM(R53:R54)</f>
        <v>0</v>
      </c>
      <c r="S55" s="162">
        <f>SUM(S53:S54)</f>
        <v>2533473</v>
      </c>
      <c r="T55" s="162">
        <f>SUM(T53:T54)</f>
        <v>2958761</v>
      </c>
      <c r="U55" s="162">
        <f t="shared" si="12"/>
        <v>5492234</v>
      </c>
      <c r="V55" s="162">
        <f t="shared" si="12"/>
        <v>1237545</v>
      </c>
      <c r="W55" s="162">
        <f t="shared" si="12"/>
        <v>2071841</v>
      </c>
      <c r="X55" s="162">
        <f t="shared" si="12"/>
        <v>869980</v>
      </c>
      <c r="Y55" s="162">
        <f t="shared" si="12"/>
        <v>4179366</v>
      </c>
      <c r="Z55" s="162">
        <f t="shared" si="12"/>
        <v>0</v>
      </c>
      <c r="AA55" s="162">
        <f t="shared" si="12"/>
        <v>0</v>
      </c>
      <c r="AB55" s="162">
        <f t="shared" si="12"/>
        <v>0</v>
      </c>
      <c r="AC55" s="162">
        <f t="shared" si="12"/>
        <v>0</v>
      </c>
      <c r="AD55" s="162">
        <f t="shared" si="12"/>
        <v>0</v>
      </c>
      <c r="AE55" s="162">
        <f t="shared" si="12"/>
        <v>0</v>
      </c>
      <c r="AF55" s="162">
        <f t="shared" si="12"/>
        <v>0</v>
      </c>
      <c r="AG55" s="162">
        <f t="shared" si="12"/>
        <v>0</v>
      </c>
      <c r="AH55" s="162">
        <f t="shared" si="12"/>
        <v>9671600</v>
      </c>
      <c r="AI55" s="166">
        <f>IF(ISERROR(AH55/J55),0,AH55/J55)</f>
        <v>0.50930724819686612</v>
      </c>
      <c r="AJ55" s="166">
        <f>IF(ISERROR(AH55/$AH$76),0,AH55/$AH$76)</f>
        <v>1.8010107410227745E-2</v>
      </c>
      <c r="AK55" s="12"/>
      <c r="AL55" s="12"/>
      <c r="AM55" s="12"/>
      <c r="AN55" s="12"/>
      <c r="AO55" s="12"/>
      <c r="AP55" s="12"/>
      <c r="AQ55" s="184"/>
      <c r="AR55" s="184"/>
    </row>
    <row r="56" spans="1:44" ht="12.75" customHeight="1" x14ac:dyDescent="0.25">
      <c r="A56" s="261" t="s">
        <v>66</v>
      </c>
      <c r="B56" s="262"/>
      <c r="C56" s="262"/>
      <c r="D56" s="262"/>
      <c r="E56" s="263"/>
      <c r="F56" s="17"/>
      <c r="G56" s="18"/>
      <c r="H56" s="19"/>
      <c r="I56" s="19"/>
      <c r="J56" s="224">
        <v>49600508</v>
      </c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t="19.5" customHeight="1" outlineLevel="1" x14ac:dyDescent="0.25">
      <c r="A57" s="26">
        <v>1</v>
      </c>
      <c r="B57" s="26"/>
      <c r="C57" s="97"/>
      <c r="D57" s="36"/>
      <c r="E57" s="98"/>
      <c r="F57" s="97"/>
      <c r="G57" s="97"/>
      <c r="H57" s="36"/>
      <c r="I57" s="36"/>
      <c r="J57" s="270"/>
      <c r="K57" s="101">
        <v>18713</v>
      </c>
      <c r="L57" s="88" t="s">
        <v>161</v>
      </c>
      <c r="M57" s="31"/>
      <c r="N57" s="31"/>
      <c r="O57" s="31"/>
      <c r="P57" s="100"/>
      <c r="Q57" s="100"/>
      <c r="R57" s="31"/>
      <c r="S57" s="31"/>
      <c r="T57" s="31"/>
      <c r="U57" s="32">
        <f>SUM(R57:T57)</f>
        <v>0</v>
      </c>
      <c r="V57" s="31"/>
      <c r="W57" s="31">
        <v>18713</v>
      </c>
      <c r="X57" s="31"/>
      <c r="Y57" s="32">
        <f>SUM(V57:X57)</f>
        <v>18713</v>
      </c>
      <c r="Z57" s="31"/>
      <c r="AA57" s="31"/>
      <c r="AB57" s="31"/>
      <c r="AC57" s="32">
        <f>SUM(Z57:AB57)</f>
        <v>0</v>
      </c>
      <c r="AD57" s="31"/>
      <c r="AE57" s="31"/>
      <c r="AF57" s="31"/>
      <c r="AG57" s="32">
        <f>SUM(AD57:AF57)</f>
        <v>0</v>
      </c>
      <c r="AH57" s="32">
        <f>SUM(U57,Y57,AC57,AG57)</f>
        <v>18713</v>
      </c>
      <c r="AI57" s="33">
        <f>IF(ISERROR(AH57/J56),0,AH57/J56)</f>
        <v>3.7727436178677847E-4</v>
      </c>
      <c r="AJ57" s="34">
        <f>IF(ISERROR(AH57/$AH$76),"-",AH57/$AH$76)</f>
        <v>3.4846678932916145E-5</v>
      </c>
      <c r="AK57" s="12"/>
      <c r="AL57" s="12"/>
      <c r="AM57" s="12"/>
      <c r="AN57" s="12"/>
      <c r="AO57" s="12"/>
      <c r="AP57" s="12"/>
      <c r="AQ57" s="184"/>
      <c r="AR57" s="184"/>
    </row>
    <row r="58" spans="1:44" ht="19.5" customHeight="1" outlineLevel="1" x14ac:dyDescent="0.25">
      <c r="A58" s="26">
        <v>2</v>
      </c>
      <c r="B58" s="26"/>
      <c r="C58" s="97"/>
      <c r="D58" s="36"/>
      <c r="E58" s="98"/>
      <c r="F58" s="97"/>
      <c r="G58" s="97"/>
      <c r="H58" s="36"/>
      <c r="I58" s="36"/>
      <c r="J58" s="225"/>
      <c r="K58" s="101">
        <f>29516847+6062455+61354+154497+4927252</f>
        <v>40722405</v>
      </c>
      <c r="L58" s="88" t="s">
        <v>162</v>
      </c>
      <c r="M58" s="31"/>
      <c r="N58" s="31"/>
      <c r="O58" s="31"/>
      <c r="P58" s="100"/>
      <c r="Q58" s="100"/>
      <c r="R58" s="31"/>
      <c r="S58" s="31">
        <v>2959297</v>
      </c>
      <c r="T58" s="31">
        <v>3081614</v>
      </c>
      <c r="U58" s="32">
        <f>SUM(R58:T58)</f>
        <v>6040911</v>
      </c>
      <c r="V58" s="31">
        <v>7972497</v>
      </c>
      <c r="W58" s="31">
        <v>2607156</v>
      </c>
      <c r="X58" s="31">
        <v>3883321</v>
      </c>
      <c r="Y58" s="32">
        <f>SUM(V58:X58)</f>
        <v>14462974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20503885</v>
      </c>
      <c r="AI58" s="33">
        <f>IF(ISERROR(AH58/J56),0,AH58/J56)</f>
        <v>0.41338054440894034</v>
      </c>
      <c r="AJ58" s="34">
        <f>IF(ISERROR(AH58/$AH$76),"-",AH58/$AH$76)</f>
        <v>3.8181600890954702E-2</v>
      </c>
      <c r="AK58" s="12"/>
      <c r="AL58" s="12"/>
      <c r="AM58" s="12"/>
      <c r="AN58" s="12"/>
      <c r="AO58" s="12"/>
      <c r="AP58" s="12"/>
      <c r="AQ58" s="184"/>
      <c r="AR58" s="184"/>
    </row>
    <row r="59" spans="1:44" ht="12.75" customHeight="1" x14ac:dyDescent="0.25">
      <c r="A59" s="199" t="s">
        <v>67</v>
      </c>
      <c r="B59" s="200"/>
      <c r="C59" s="200"/>
      <c r="D59" s="200"/>
      <c r="E59" s="200"/>
      <c r="F59" s="200"/>
      <c r="G59" s="200"/>
      <c r="H59" s="200"/>
      <c r="I59" s="201"/>
      <c r="J59" s="162">
        <f>J56</f>
        <v>49600508</v>
      </c>
      <c r="K59" s="162">
        <f>SUM(K57:K58)</f>
        <v>40741118</v>
      </c>
      <c r="L59" s="163"/>
      <c r="M59" s="162">
        <f>SUM(M57:M58)</f>
        <v>0</v>
      </c>
      <c r="N59" s="162">
        <f>SUM(N57:N58)</f>
        <v>0</v>
      </c>
      <c r="O59" s="162">
        <f>SUM(O57:O58)</f>
        <v>0</v>
      </c>
      <c r="P59" s="164"/>
      <c r="Q59" s="165"/>
      <c r="R59" s="162">
        <f t="shared" ref="R59:AH59" si="13">SUM(R57:R58)</f>
        <v>0</v>
      </c>
      <c r="S59" s="162">
        <f t="shared" si="13"/>
        <v>2959297</v>
      </c>
      <c r="T59" s="162">
        <f t="shared" si="13"/>
        <v>3081614</v>
      </c>
      <c r="U59" s="162">
        <f t="shared" si="13"/>
        <v>6040911</v>
      </c>
      <c r="V59" s="162">
        <f t="shared" si="13"/>
        <v>7972497</v>
      </c>
      <c r="W59" s="162">
        <f t="shared" si="13"/>
        <v>2625869</v>
      </c>
      <c r="X59" s="162">
        <f t="shared" si="13"/>
        <v>3883321</v>
      </c>
      <c r="Y59" s="162">
        <f t="shared" si="13"/>
        <v>14481687</v>
      </c>
      <c r="Z59" s="162">
        <f t="shared" si="13"/>
        <v>0</v>
      </c>
      <c r="AA59" s="162">
        <f t="shared" si="13"/>
        <v>0</v>
      </c>
      <c r="AB59" s="162">
        <f t="shared" si="13"/>
        <v>0</v>
      </c>
      <c r="AC59" s="162">
        <f t="shared" si="13"/>
        <v>0</v>
      </c>
      <c r="AD59" s="162">
        <f t="shared" si="13"/>
        <v>0</v>
      </c>
      <c r="AE59" s="162">
        <f t="shared" si="13"/>
        <v>0</v>
      </c>
      <c r="AF59" s="162">
        <f t="shared" si="13"/>
        <v>0</v>
      </c>
      <c r="AG59" s="162">
        <f t="shared" si="13"/>
        <v>0</v>
      </c>
      <c r="AH59" s="162">
        <f t="shared" si="13"/>
        <v>20522598</v>
      </c>
      <c r="AI59" s="166">
        <f>IF(ISERROR(AH59/J59),0,AH59/J59)</f>
        <v>0.41375781877072709</v>
      </c>
      <c r="AJ59" s="166">
        <f>IF(ISERROR(AH59/$AH$76),0,AH59/$AH$76)</f>
        <v>3.8216447569887617E-2</v>
      </c>
      <c r="AK59" s="12"/>
      <c r="AL59" s="12"/>
      <c r="AM59" s="12"/>
      <c r="AN59" s="12"/>
      <c r="AO59" s="12"/>
      <c r="AP59" s="12"/>
      <c r="AQ59" s="184"/>
      <c r="AR59" s="184"/>
    </row>
    <row r="60" spans="1:44" ht="12.75" customHeight="1" x14ac:dyDescent="0.25">
      <c r="A60" s="261" t="s">
        <v>68</v>
      </c>
      <c r="B60" s="262"/>
      <c r="C60" s="262"/>
      <c r="D60" s="262"/>
      <c r="E60" s="263"/>
      <c r="F60" s="17"/>
      <c r="G60" s="18"/>
      <c r="H60" s="19"/>
      <c r="I60" s="19"/>
      <c r="J60" s="224">
        <v>20681389</v>
      </c>
      <c r="K60" s="20"/>
      <c r="L60" s="21"/>
      <c r="M60" s="22"/>
      <c r="N60" s="22"/>
      <c r="O60" s="22"/>
      <c r="P60" s="18"/>
      <c r="Q60" s="23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4"/>
      <c r="AJ60" s="24"/>
    </row>
    <row r="61" spans="1:44" ht="15.75" customHeight="1" outlineLevel="1" x14ac:dyDescent="0.25">
      <c r="A61" s="26">
        <v>1</v>
      </c>
      <c r="B61" s="26"/>
      <c r="C61" s="97"/>
      <c r="D61" s="36"/>
      <c r="E61" s="98"/>
      <c r="F61" s="97"/>
      <c r="G61" s="97"/>
      <c r="H61" s="36"/>
      <c r="I61" s="36"/>
      <c r="J61" s="270"/>
      <c r="K61" s="101">
        <f>18713+65495+102921+159059+65495+18713+18713</f>
        <v>449109</v>
      </c>
      <c r="L61" s="88" t="s">
        <v>161</v>
      </c>
      <c r="M61" s="31"/>
      <c r="N61" s="31"/>
      <c r="O61" s="31"/>
      <c r="P61" s="100"/>
      <c r="Q61" s="100"/>
      <c r="R61" s="31"/>
      <c r="S61" s="31"/>
      <c r="T61" s="31">
        <v>18713</v>
      </c>
      <c r="U61" s="32">
        <f>SUM(R61:T61)</f>
        <v>18713</v>
      </c>
      <c r="V61" s="31">
        <f>65495+102921</f>
        <v>168416</v>
      </c>
      <c r="W61" s="31">
        <f>159059+65495</f>
        <v>224554</v>
      </c>
      <c r="X61" s="31">
        <f>18713+18713</f>
        <v>37426</v>
      </c>
      <c r="Y61" s="32">
        <f>SUM(V61:X61)</f>
        <v>430396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>SUM(U61,Y61,AC61,AG61)</f>
        <v>449109</v>
      </c>
      <c r="AI61" s="33">
        <f>IF(ISERROR(AH61/J60),0,AH61/J60)</f>
        <v>2.1715611074285195E-2</v>
      </c>
      <c r="AJ61" s="34">
        <f>IF(ISERROR(AH61/$AH$76),"-",AH61/$AH$76)</f>
        <v>8.363147078973461E-4</v>
      </c>
      <c r="AK61" s="12"/>
      <c r="AL61" s="12"/>
      <c r="AM61" s="12"/>
      <c r="AN61" s="12"/>
      <c r="AO61" s="12"/>
      <c r="AP61" s="12"/>
      <c r="AQ61" s="184"/>
      <c r="AR61" s="184"/>
    </row>
    <row r="62" spans="1:44" ht="15.75" customHeight="1" outlineLevel="1" x14ac:dyDescent="0.25">
      <c r="A62" s="26">
        <v>2</v>
      </c>
      <c r="B62" s="26"/>
      <c r="C62" s="97"/>
      <c r="D62" s="36"/>
      <c r="E62" s="98"/>
      <c r="F62" s="97"/>
      <c r="G62" s="97"/>
      <c r="H62" s="36"/>
      <c r="I62" s="36"/>
      <c r="J62" s="225"/>
      <c r="K62" s="101">
        <f>1961111+4218895+167814+3623837+129100+1680602-895474+21000</f>
        <v>10906885</v>
      </c>
      <c r="L62" s="88" t="s">
        <v>162</v>
      </c>
      <c r="M62" s="31"/>
      <c r="N62" s="31"/>
      <c r="O62" s="31"/>
      <c r="P62" s="100"/>
      <c r="Q62" s="100"/>
      <c r="R62" s="31"/>
      <c r="S62" s="31">
        <v>1961111</v>
      </c>
      <c r="T62" s="31">
        <f>1072117+167814</f>
        <v>1239931</v>
      </c>
      <c r="U62" s="32">
        <f>SUM(R62:T62)</f>
        <v>3201042</v>
      </c>
      <c r="V62" s="31">
        <f>1145479+129100</f>
        <v>1274579</v>
      </c>
      <c r="W62" s="31">
        <v>1445087</v>
      </c>
      <c r="X62" s="31">
        <f>2019429+21000</f>
        <v>2040429</v>
      </c>
      <c r="Y62" s="32">
        <f>SUM(V62:X62)</f>
        <v>4760095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7961137</v>
      </c>
      <c r="AI62" s="33">
        <f>IF(ISERROR(AH62/J60),0,AH62/J60)</f>
        <v>0.38494208488607801</v>
      </c>
      <c r="AJ62" s="34">
        <f>IF(ISERROR(AH62/$AH$76),"-",AH62/$AH$76)</f>
        <v>1.4824944422591741E-2</v>
      </c>
      <c r="AK62" s="12"/>
      <c r="AL62" s="12"/>
      <c r="AM62" s="12"/>
      <c r="AN62" s="12"/>
      <c r="AO62" s="12"/>
      <c r="AP62" s="12"/>
      <c r="AQ62" s="184"/>
      <c r="AR62" s="184"/>
    </row>
    <row r="63" spans="1:44" ht="12.75" customHeight="1" x14ac:dyDescent="0.25">
      <c r="A63" s="199" t="s">
        <v>69</v>
      </c>
      <c r="B63" s="200"/>
      <c r="C63" s="200"/>
      <c r="D63" s="200"/>
      <c r="E63" s="200"/>
      <c r="F63" s="200"/>
      <c r="G63" s="200"/>
      <c r="H63" s="200"/>
      <c r="I63" s="201"/>
      <c r="J63" s="162">
        <f>J60</f>
        <v>20681389</v>
      </c>
      <c r="K63" s="162">
        <f>SUM(K61:K62)</f>
        <v>11355994</v>
      </c>
      <c r="L63" s="163"/>
      <c r="M63" s="162">
        <f>SUM(M61:M62)</f>
        <v>0</v>
      </c>
      <c r="N63" s="162">
        <f>SUM(N61:N62)</f>
        <v>0</v>
      </c>
      <c r="O63" s="162">
        <f>SUM(O61:O62)</f>
        <v>0</v>
      </c>
      <c r="P63" s="164"/>
      <c r="Q63" s="165"/>
      <c r="R63" s="162">
        <f t="shared" ref="R63:AH63" si="14">SUM(R61:R62)</f>
        <v>0</v>
      </c>
      <c r="S63" s="162">
        <f t="shared" si="14"/>
        <v>1961111</v>
      </c>
      <c r="T63" s="162">
        <f t="shared" si="14"/>
        <v>1258644</v>
      </c>
      <c r="U63" s="162">
        <f t="shared" si="14"/>
        <v>3219755</v>
      </c>
      <c r="V63" s="162">
        <f t="shared" si="14"/>
        <v>1442995</v>
      </c>
      <c r="W63" s="162">
        <f t="shared" si="14"/>
        <v>1669641</v>
      </c>
      <c r="X63" s="162">
        <f t="shared" si="14"/>
        <v>2077855</v>
      </c>
      <c r="Y63" s="162">
        <f t="shared" si="14"/>
        <v>5190491</v>
      </c>
      <c r="Z63" s="162">
        <f t="shared" si="14"/>
        <v>0</v>
      </c>
      <c r="AA63" s="162">
        <f t="shared" si="14"/>
        <v>0</v>
      </c>
      <c r="AB63" s="162">
        <f t="shared" si="14"/>
        <v>0</v>
      </c>
      <c r="AC63" s="162">
        <f t="shared" si="14"/>
        <v>0</v>
      </c>
      <c r="AD63" s="162">
        <f t="shared" si="14"/>
        <v>0</v>
      </c>
      <c r="AE63" s="162">
        <f t="shared" si="14"/>
        <v>0</v>
      </c>
      <c r="AF63" s="162">
        <f t="shared" si="14"/>
        <v>0</v>
      </c>
      <c r="AG63" s="162">
        <f t="shared" si="14"/>
        <v>0</v>
      </c>
      <c r="AH63" s="162">
        <f t="shared" si="14"/>
        <v>8410246</v>
      </c>
      <c r="AI63" s="166">
        <f>IF(ISERROR(AH63/J63),0,AH63/J63)</f>
        <v>0.40665769596036322</v>
      </c>
      <c r="AJ63" s="166">
        <f>IF(ISERROR(AH63/$AH$76),0,AH63/$AH$76)</f>
        <v>1.5661259130489085E-2</v>
      </c>
      <c r="AK63" s="12"/>
      <c r="AL63" s="12"/>
      <c r="AM63" s="12"/>
      <c r="AN63" s="12"/>
      <c r="AO63" s="12"/>
      <c r="AP63" s="12"/>
      <c r="AQ63" s="184"/>
      <c r="AR63" s="184"/>
    </row>
    <row r="64" spans="1:44" ht="12.75" customHeight="1" x14ac:dyDescent="0.25">
      <c r="A64" s="261" t="s">
        <v>173</v>
      </c>
      <c r="B64" s="262"/>
      <c r="C64" s="262"/>
      <c r="D64" s="262"/>
      <c r="E64" s="263"/>
      <c r="F64" s="17"/>
      <c r="G64" s="18"/>
      <c r="H64" s="19"/>
      <c r="I64" s="19"/>
      <c r="J64" s="224">
        <v>400000</v>
      </c>
      <c r="K64" s="20"/>
      <c r="L64" s="21"/>
      <c r="M64" s="22"/>
      <c r="N64" s="22"/>
      <c r="O64" s="22"/>
      <c r="P64" s="18"/>
      <c r="Q64" s="23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4"/>
      <c r="AJ64" s="24"/>
    </row>
    <row r="65" spans="1:44" ht="18" customHeight="1" outlineLevel="1" x14ac:dyDescent="0.25">
      <c r="A65" s="26">
        <v>1</v>
      </c>
      <c r="B65" s="26"/>
      <c r="C65" s="97"/>
      <c r="D65" s="36"/>
      <c r="E65" s="98"/>
      <c r="F65" s="97"/>
      <c r="G65" s="97"/>
      <c r="H65" s="36"/>
      <c r="I65" s="36"/>
      <c r="J65" s="270"/>
      <c r="K65" s="101"/>
      <c r="L65" s="88" t="s">
        <v>161</v>
      </c>
      <c r="M65" s="31"/>
      <c r="N65" s="31"/>
      <c r="O65" s="31"/>
      <c r="P65" s="100"/>
      <c r="Q65" s="100"/>
      <c r="R65" s="31"/>
      <c r="S65" s="31"/>
      <c r="T65" s="108"/>
      <c r="U65" s="32">
        <f>SUM(R65:T65)</f>
        <v>0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>SUM(U65,Y65,AC65,AG65)</f>
        <v>0</v>
      </c>
      <c r="AI65" s="33">
        <f>IF(ISERROR(AH65/J64),0,AH65/J64)</f>
        <v>0</v>
      </c>
      <c r="AJ65" s="34">
        <f>IF(ISERROR(AH65/$AH$76),"-",AH65/$AH$76)</f>
        <v>0</v>
      </c>
      <c r="AK65" s="12"/>
      <c r="AL65" s="12"/>
      <c r="AM65" s="12"/>
      <c r="AN65" s="12"/>
      <c r="AO65" s="12"/>
      <c r="AP65" s="12"/>
      <c r="AQ65" s="184"/>
      <c r="AR65" s="184"/>
    </row>
    <row r="66" spans="1:44" ht="18" customHeight="1" outlineLevel="1" x14ac:dyDescent="0.25">
      <c r="A66" s="26">
        <v>2</v>
      </c>
      <c r="B66" s="26"/>
      <c r="C66" s="97"/>
      <c r="D66" s="36"/>
      <c r="E66" s="98"/>
      <c r="F66" s="97"/>
      <c r="G66" s="97"/>
      <c r="H66" s="36"/>
      <c r="I66" s="36"/>
      <c r="J66" s="225"/>
      <c r="K66" s="101">
        <v>93565</v>
      </c>
      <c r="L66" s="88" t="s">
        <v>162</v>
      </c>
      <c r="M66" s="31"/>
      <c r="N66" s="31"/>
      <c r="O66" s="31"/>
      <c r="P66" s="100"/>
      <c r="Q66" s="100"/>
      <c r="R66" s="31"/>
      <c r="S66" s="31"/>
      <c r="T66" s="108"/>
      <c r="U66" s="32">
        <f>SUM(R66:T66)</f>
        <v>0</v>
      </c>
      <c r="V66" s="31"/>
      <c r="W66" s="31"/>
      <c r="X66" s="31">
        <v>93565</v>
      </c>
      <c r="Y66" s="32">
        <f>SUM(V66:X66)</f>
        <v>93565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93565</v>
      </c>
      <c r="AI66" s="33">
        <f>IF(ISERROR(AH66/J64),0,AH66/J64)</f>
        <v>0.2339125</v>
      </c>
      <c r="AJ66" s="34">
        <f>IF(ISERROR(AH66/$AH$76),"-",AH66/$AH$76)</f>
        <v>1.7423339466458073E-4</v>
      </c>
      <c r="AK66" s="12"/>
      <c r="AL66" s="12"/>
      <c r="AM66" s="12"/>
      <c r="AN66" s="12"/>
      <c r="AO66" s="12"/>
      <c r="AP66" s="12"/>
      <c r="AQ66" s="184"/>
      <c r="AR66" s="184"/>
    </row>
    <row r="67" spans="1:44" ht="12.75" customHeight="1" x14ac:dyDescent="0.25">
      <c r="A67" s="199" t="s">
        <v>174</v>
      </c>
      <c r="B67" s="200"/>
      <c r="C67" s="200"/>
      <c r="D67" s="200"/>
      <c r="E67" s="200"/>
      <c r="F67" s="200"/>
      <c r="G67" s="200"/>
      <c r="H67" s="200"/>
      <c r="I67" s="201"/>
      <c r="J67" s="162">
        <f>J64</f>
        <v>400000</v>
      </c>
      <c r="K67" s="162">
        <f>SUM(K65:K66)</f>
        <v>93565</v>
      </c>
      <c r="L67" s="163"/>
      <c r="M67" s="162">
        <f>SUM(M65:M66)</f>
        <v>0</v>
      </c>
      <c r="N67" s="162">
        <f>SUM(N65:N66)</f>
        <v>0</v>
      </c>
      <c r="O67" s="162">
        <f>SUM(O65:O66)</f>
        <v>0</v>
      </c>
      <c r="P67" s="164"/>
      <c r="Q67" s="165"/>
      <c r="R67" s="162">
        <f t="shared" ref="R67:AH67" si="15">SUM(R65:R66)</f>
        <v>0</v>
      </c>
      <c r="S67" s="162">
        <f t="shared" si="15"/>
        <v>0</v>
      </c>
      <c r="T67" s="162">
        <f>SUM(T61:T62)</f>
        <v>1258644</v>
      </c>
      <c r="U67" s="162">
        <f t="shared" si="15"/>
        <v>0</v>
      </c>
      <c r="V67" s="162">
        <f t="shared" si="15"/>
        <v>0</v>
      </c>
      <c r="W67" s="162">
        <f t="shared" si="15"/>
        <v>0</v>
      </c>
      <c r="X67" s="162">
        <f t="shared" si="15"/>
        <v>93565</v>
      </c>
      <c r="Y67" s="162">
        <f t="shared" si="15"/>
        <v>93565</v>
      </c>
      <c r="Z67" s="162">
        <f t="shared" si="15"/>
        <v>0</v>
      </c>
      <c r="AA67" s="162">
        <f t="shared" si="15"/>
        <v>0</v>
      </c>
      <c r="AB67" s="162">
        <f t="shared" si="15"/>
        <v>0</v>
      </c>
      <c r="AC67" s="162">
        <f t="shared" si="15"/>
        <v>0</v>
      </c>
      <c r="AD67" s="162">
        <f t="shared" si="15"/>
        <v>0</v>
      </c>
      <c r="AE67" s="162">
        <f t="shared" si="15"/>
        <v>0</v>
      </c>
      <c r="AF67" s="162">
        <f t="shared" si="15"/>
        <v>0</v>
      </c>
      <c r="AG67" s="162">
        <f t="shared" si="15"/>
        <v>0</v>
      </c>
      <c r="AH67" s="162">
        <f t="shared" si="15"/>
        <v>93565</v>
      </c>
      <c r="AI67" s="166">
        <f>IF(ISERROR(AH67/J67),0,AH67/J67)</f>
        <v>0.2339125</v>
      </c>
      <c r="AJ67" s="166">
        <f>IF(ISERROR(AH67/$AH$76),0,AH67/$AH$76)</f>
        <v>1.7423339466458073E-4</v>
      </c>
      <c r="AK67" s="12"/>
      <c r="AL67" s="12"/>
      <c r="AM67" s="12"/>
      <c r="AN67" s="12"/>
      <c r="AO67" s="12"/>
      <c r="AP67" s="12"/>
      <c r="AQ67" s="184"/>
      <c r="AR67" s="184"/>
    </row>
    <row r="68" spans="1:44" ht="12.75" customHeight="1" x14ac:dyDescent="0.25">
      <c r="A68" s="261" t="s">
        <v>70</v>
      </c>
      <c r="B68" s="262"/>
      <c r="C68" s="262"/>
      <c r="D68" s="262"/>
      <c r="E68" s="263"/>
      <c r="F68" s="17"/>
      <c r="G68" s="18"/>
      <c r="H68" s="19"/>
      <c r="I68" s="19"/>
      <c r="J68" s="224">
        <v>69273520</v>
      </c>
      <c r="K68" s="102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5.75" customHeight="1" outlineLevel="1" x14ac:dyDescent="0.25">
      <c r="A69" s="26">
        <v>1</v>
      </c>
      <c r="B69" s="26"/>
      <c r="C69" s="97"/>
      <c r="D69" s="36"/>
      <c r="E69" s="98"/>
      <c r="F69" s="97"/>
      <c r="G69" s="97"/>
      <c r="H69" s="36"/>
      <c r="I69" s="36"/>
      <c r="J69" s="270"/>
      <c r="K69" s="101">
        <f>243269+56139+112278+18713+93565</f>
        <v>523964</v>
      </c>
      <c r="L69" s="88" t="s">
        <v>161</v>
      </c>
      <c r="M69" s="31"/>
      <c r="N69" s="31"/>
      <c r="O69" s="31"/>
      <c r="P69" s="100"/>
      <c r="Q69" s="100"/>
      <c r="R69" s="31"/>
      <c r="S69" s="31"/>
      <c r="T69" s="31"/>
      <c r="U69" s="32">
        <f>SUM(R69:T69)</f>
        <v>0</v>
      </c>
      <c r="V69" s="31">
        <f>243269+56139</f>
        <v>299408</v>
      </c>
      <c r="W69" s="31">
        <v>112278</v>
      </c>
      <c r="X69" s="31">
        <v>93565</v>
      </c>
      <c r="Y69" s="32">
        <f>SUM(V69:X69)</f>
        <v>505251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>SUM(U69,Y69,AC69,AG69)</f>
        <v>505251</v>
      </c>
      <c r="AI69" s="33">
        <f>IF(ISERROR(AH69/J68),0,AH69/J68)</f>
        <v>7.2935661418677732E-3</v>
      </c>
      <c r="AJ69" s="34">
        <f>IF(ISERROR(AH69/$AH$76),"-",AH69/$AH$76)</f>
        <v>9.408603311887359E-4</v>
      </c>
      <c r="AK69" s="12"/>
      <c r="AL69" s="12"/>
      <c r="AM69" s="12"/>
      <c r="AN69" s="12"/>
      <c r="AO69" s="12"/>
      <c r="AP69" s="12"/>
      <c r="AQ69" s="184"/>
      <c r="AR69" s="184"/>
    </row>
    <row r="70" spans="1:44" ht="15.75" customHeight="1" outlineLevel="1" x14ac:dyDescent="0.25">
      <c r="A70" s="26">
        <v>2</v>
      </c>
      <c r="B70" s="26"/>
      <c r="C70" s="97"/>
      <c r="D70" s="36"/>
      <c r="E70" s="98"/>
      <c r="F70" s="97"/>
      <c r="G70" s="97"/>
      <c r="H70" s="36"/>
      <c r="I70" s="36"/>
      <c r="J70" s="225"/>
      <c r="K70" s="101">
        <f>57299953+233105+3800865+618249+3600</f>
        <v>61955772</v>
      </c>
      <c r="L70" s="88" t="s">
        <v>162</v>
      </c>
      <c r="M70" s="31"/>
      <c r="N70" s="31"/>
      <c r="O70" s="31"/>
      <c r="P70" s="100"/>
      <c r="Q70" s="100"/>
      <c r="R70" s="31"/>
      <c r="S70" s="31">
        <v>7377387</v>
      </c>
      <c r="T70" s="31">
        <v>9120179</v>
      </c>
      <c r="U70" s="32">
        <f>SUM(R70:T70)</f>
        <v>16497566</v>
      </c>
      <c r="V70" s="31">
        <v>5129134</v>
      </c>
      <c r="W70" s="31">
        <v>5953252</v>
      </c>
      <c r="X70" s="31">
        <f>4545943+3600</f>
        <v>4549543</v>
      </c>
      <c r="Y70" s="32">
        <f>SUM(V70:X70)</f>
        <v>15631929</v>
      </c>
      <c r="Z70" s="31"/>
      <c r="AA70" s="31"/>
      <c r="AB70" s="31"/>
      <c r="AC70" s="32">
        <f>SUM(Z70:AB70)</f>
        <v>0</v>
      </c>
      <c r="AD70" s="31"/>
      <c r="AE70" s="31"/>
      <c r="AF70" s="31"/>
      <c r="AG70" s="32">
        <f>SUM(AD70:AF70)</f>
        <v>0</v>
      </c>
      <c r="AH70" s="32">
        <f>SUM(U70,Y70,AC70,AG70)</f>
        <v>32129495</v>
      </c>
      <c r="AI70" s="33">
        <f>IF(ISERROR(AH70/J69),0,AH70/J69)</f>
        <v>0</v>
      </c>
      <c r="AJ70" s="34">
        <f>IF(ISERROR(AH70/$AH$76),"-",AH70/$AH$76)</f>
        <v>5.9830395796597796E-2</v>
      </c>
      <c r="AK70" s="12"/>
      <c r="AL70" s="12"/>
      <c r="AM70" s="12"/>
      <c r="AN70" s="12"/>
      <c r="AO70" s="12"/>
      <c r="AP70" s="12"/>
      <c r="AQ70" s="184"/>
      <c r="AR70" s="184"/>
    </row>
    <row r="71" spans="1:44" ht="12.75" customHeight="1" x14ac:dyDescent="0.25">
      <c r="A71" s="199" t="s">
        <v>71</v>
      </c>
      <c r="B71" s="200"/>
      <c r="C71" s="200"/>
      <c r="D71" s="200"/>
      <c r="E71" s="200"/>
      <c r="F71" s="200"/>
      <c r="G71" s="200"/>
      <c r="H71" s="200"/>
      <c r="I71" s="201"/>
      <c r="J71" s="162">
        <f>J68</f>
        <v>69273520</v>
      </c>
      <c r="K71" s="162">
        <f>SUM(K69:K70)</f>
        <v>62479736</v>
      </c>
      <c r="L71" s="163"/>
      <c r="M71" s="162">
        <f>SUM(M69:M69)</f>
        <v>0</v>
      </c>
      <c r="N71" s="162">
        <f>SUM(N69:N69)</f>
        <v>0</v>
      </c>
      <c r="O71" s="162">
        <f>SUM(O69:O69)</f>
        <v>0</v>
      </c>
      <c r="P71" s="164"/>
      <c r="Q71" s="165"/>
      <c r="R71" s="162">
        <f>SUM(R69:R70)</f>
        <v>0</v>
      </c>
      <c r="S71" s="162">
        <f>SUM(S69:S69)</f>
        <v>0</v>
      </c>
      <c r="T71" s="162">
        <f>SUM(T69:T70)</f>
        <v>9120179</v>
      </c>
      <c r="U71" s="162">
        <f>SUM(U69:U70)</f>
        <v>16497566</v>
      </c>
      <c r="V71" s="162">
        <f t="shared" ref="V71:AG71" si="16">SUM(V69:V70)</f>
        <v>5428542</v>
      </c>
      <c r="W71" s="162">
        <f t="shared" si="16"/>
        <v>6065530</v>
      </c>
      <c r="X71" s="162">
        <f t="shared" si="16"/>
        <v>4643108</v>
      </c>
      <c r="Y71" s="162">
        <f t="shared" si="16"/>
        <v>16137180</v>
      </c>
      <c r="Z71" s="162">
        <f t="shared" si="16"/>
        <v>0</v>
      </c>
      <c r="AA71" s="162">
        <f t="shared" si="16"/>
        <v>0</v>
      </c>
      <c r="AB71" s="162">
        <f t="shared" si="16"/>
        <v>0</v>
      </c>
      <c r="AC71" s="162">
        <f t="shared" si="16"/>
        <v>0</v>
      </c>
      <c r="AD71" s="162">
        <f t="shared" si="16"/>
        <v>0</v>
      </c>
      <c r="AE71" s="162">
        <f t="shared" si="16"/>
        <v>0</v>
      </c>
      <c r="AF71" s="162">
        <f t="shared" si="16"/>
        <v>0</v>
      </c>
      <c r="AG71" s="162">
        <f t="shared" si="16"/>
        <v>0</v>
      </c>
      <c r="AH71" s="162">
        <f>SUM(AH69:AH70)</f>
        <v>32634746</v>
      </c>
      <c r="AI71" s="166">
        <f>IF(ISERROR(AH71/J71),0,AH71/J71)</f>
        <v>0.47109986615376265</v>
      </c>
      <c r="AJ71" s="166">
        <f>IF(ISERROR(AH71/$AH$76),0,AH71/$AH$76)</f>
        <v>6.0771256127786534E-2</v>
      </c>
      <c r="AK71" s="12"/>
      <c r="AL71" s="12"/>
      <c r="AM71" s="12"/>
      <c r="AN71" s="12"/>
      <c r="AO71" s="12"/>
      <c r="AP71" s="12"/>
      <c r="AQ71" s="184"/>
      <c r="AR71" s="184"/>
    </row>
    <row r="72" spans="1:44" ht="12.75" customHeight="1" x14ac:dyDescent="0.25">
      <c r="A72" s="261" t="s">
        <v>72</v>
      </c>
      <c r="B72" s="262"/>
      <c r="C72" s="262"/>
      <c r="D72" s="262"/>
      <c r="E72" s="263"/>
      <c r="F72" s="17"/>
      <c r="G72" s="18"/>
      <c r="H72" s="19"/>
      <c r="I72" s="19"/>
      <c r="J72" s="224">
        <v>628859179</v>
      </c>
      <c r="K72" s="20"/>
      <c r="L72" s="21"/>
      <c r="M72" s="22"/>
      <c r="N72" s="22"/>
      <c r="O72" s="22"/>
      <c r="P72" s="18"/>
      <c r="Q72" s="23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4"/>
      <c r="AJ72" s="24"/>
    </row>
    <row r="73" spans="1:44" ht="18.75" customHeight="1" outlineLevel="1" x14ac:dyDescent="0.25">
      <c r="A73" s="26">
        <v>1</v>
      </c>
      <c r="B73" s="26"/>
      <c r="C73" s="40"/>
      <c r="D73" s="36"/>
      <c r="E73" s="91"/>
      <c r="F73" s="40"/>
      <c r="G73" s="40"/>
      <c r="H73" s="36"/>
      <c r="I73" s="36"/>
      <c r="J73" s="270"/>
      <c r="K73" s="84">
        <f>122578008+469902541+25353628+13215918-12619453+13860560+78546538+3277620-15334547</f>
        <v>698780813</v>
      </c>
      <c r="L73" s="88" t="s">
        <v>161</v>
      </c>
      <c r="M73" s="31"/>
      <c r="N73" s="31"/>
      <c r="O73" s="31"/>
      <c r="P73" s="29"/>
      <c r="Q73" s="29"/>
      <c r="R73" s="31"/>
      <c r="S73" s="31">
        <f>22068478+76405052</f>
        <v>98473530</v>
      </c>
      <c r="T73" s="31">
        <f>10325256+44856419</f>
        <v>55181675</v>
      </c>
      <c r="U73" s="32">
        <f>SUM(R73:T73)</f>
        <v>153655205</v>
      </c>
      <c r="V73" s="31">
        <f>12093122+40152805</f>
        <v>52245927</v>
      </c>
      <c r="W73" s="31">
        <f>17363002+49407073</f>
        <v>66770075</v>
      </c>
      <c r="X73" s="31">
        <f>12543598+56558095</f>
        <v>69101693</v>
      </c>
      <c r="Y73" s="32">
        <f>SUM(V73:X73)</f>
        <v>188117695</v>
      </c>
      <c r="Z73" s="31"/>
      <c r="AA73" s="31"/>
      <c r="AB73" s="31"/>
      <c r="AC73" s="32">
        <f>SUM(Z73:AB73)</f>
        <v>0</v>
      </c>
      <c r="AD73" s="31"/>
      <c r="AE73" s="31">
        <v>0</v>
      </c>
      <c r="AF73" s="31">
        <v>0</v>
      </c>
      <c r="AG73" s="32">
        <f>SUM(AD73:AF73)</f>
        <v>0</v>
      </c>
      <c r="AH73" s="32">
        <f>SUM(U73,Y73,AC73,AG73)</f>
        <v>341772900</v>
      </c>
      <c r="AI73" s="33">
        <f>IF(ISERROR(AH73/J72),0,AH73/J72)</f>
        <v>0.54348081639434886</v>
      </c>
      <c r="AJ73" s="34">
        <f>IF(ISERROR(AH73/$AH$76),"-",AH73/$AH$76)</f>
        <v>0.63643726362804764</v>
      </c>
      <c r="AK73" s="12"/>
      <c r="AL73" s="12"/>
      <c r="AM73" s="12"/>
      <c r="AN73" s="12"/>
      <c r="AO73" s="12"/>
      <c r="AP73" s="12"/>
      <c r="AQ73" s="184"/>
      <c r="AR73" s="184"/>
    </row>
    <row r="74" spans="1:44" ht="18.75" customHeight="1" outlineLevel="1" x14ac:dyDescent="0.25">
      <c r="A74" s="26">
        <v>2</v>
      </c>
      <c r="B74" s="26"/>
      <c r="C74" s="40"/>
      <c r="D74" s="36"/>
      <c r="E74" s="91"/>
      <c r="F74" s="40"/>
      <c r="G74" s="40"/>
      <c r="H74" s="36"/>
      <c r="I74" s="36"/>
      <c r="J74" s="270"/>
      <c r="K74" s="84">
        <f>6174400+24809466+27379596+8374352+932914+15176517</f>
        <v>82847245</v>
      </c>
      <c r="L74" s="88" t="s">
        <v>162</v>
      </c>
      <c r="M74" s="31"/>
      <c r="N74" s="31"/>
      <c r="O74" s="31"/>
      <c r="P74" s="29"/>
      <c r="Q74" s="29"/>
      <c r="R74" s="31"/>
      <c r="S74" s="31">
        <v>114950</v>
      </c>
      <c r="T74" s="31">
        <v>10377397</v>
      </c>
      <c r="U74" s="32">
        <f>SUM(R74:T74)</f>
        <v>10492347</v>
      </c>
      <c r="V74" s="31">
        <v>258416</v>
      </c>
      <c r="W74" s="31">
        <v>4585938</v>
      </c>
      <c r="X74" s="31">
        <v>10822114</v>
      </c>
      <c r="Y74" s="32">
        <f>SUM(V74:X74)</f>
        <v>15666468</v>
      </c>
      <c r="Z74" s="31"/>
      <c r="AA74" s="31"/>
      <c r="AB74" s="31"/>
      <c r="AC74" s="32">
        <f>SUM(Z74:AB74)</f>
        <v>0</v>
      </c>
      <c r="AD74" s="31"/>
      <c r="AE74" s="31">
        <v>0</v>
      </c>
      <c r="AF74" s="31">
        <v>0</v>
      </c>
      <c r="AG74" s="32">
        <f>SUM(AD74:AF74)</f>
        <v>0</v>
      </c>
      <c r="AH74" s="32">
        <f>SUM(U74,Y74,AC74,AG74)</f>
        <v>26158815</v>
      </c>
      <c r="AI74" s="33">
        <f>IF(ISERROR(AH74/J72),0,AH74/J72)</f>
        <v>4.1597254001439966E-2</v>
      </c>
      <c r="AJ74" s="34">
        <f>IF(ISERROR(AH74/$AH$76),"-",AH74/$AH$76)</f>
        <v>4.8712009168521926E-2</v>
      </c>
      <c r="AK74" s="12"/>
      <c r="AL74" s="12"/>
      <c r="AM74" s="12"/>
      <c r="AN74" s="12"/>
      <c r="AO74" s="12"/>
      <c r="AP74" s="12"/>
      <c r="AQ74" s="184"/>
      <c r="AR74" s="184"/>
    </row>
    <row r="75" spans="1:44" x14ac:dyDescent="0.25">
      <c r="A75" s="199" t="s">
        <v>73</v>
      </c>
      <c r="B75" s="200"/>
      <c r="C75" s="200"/>
      <c r="D75" s="200"/>
      <c r="E75" s="200"/>
      <c r="F75" s="200"/>
      <c r="G75" s="200"/>
      <c r="H75" s="200"/>
      <c r="I75" s="201"/>
      <c r="J75" s="162">
        <v>1628859179</v>
      </c>
      <c r="K75" s="162">
        <f>SUM(K73:K74)</f>
        <v>781628058</v>
      </c>
      <c r="L75" s="163"/>
      <c r="M75" s="162">
        <f>SUM(M73:M74)</f>
        <v>0</v>
      </c>
      <c r="N75" s="162">
        <f>SUM(N73:N74)</f>
        <v>0</v>
      </c>
      <c r="O75" s="162">
        <f>SUM(O73:O74)</f>
        <v>0</v>
      </c>
      <c r="P75" s="164"/>
      <c r="Q75" s="165"/>
      <c r="R75" s="162">
        <f t="shared" ref="R75:AH75" si="17">SUM(R73:R74)</f>
        <v>0</v>
      </c>
      <c r="S75" s="162">
        <f t="shared" si="17"/>
        <v>98588480</v>
      </c>
      <c r="T75" s="162">
        <f t="shared" si="17"/>
        <v>65559072</v>
      </c>
      <c r="U75" s="162">
        <f t="shared" si="17"/>
        <v>164147552</v>
      </c>
      <c r="V75" s="162">
        <f t="shared" si="17"/>
        <v>52504343</v>
      </c>
      <c r="W75" s="162">
        <f t="shared" si="17"/>
        <v>71356013</v>
      </c>
      <c r="X75" s="162">
        <f t="shared" si="17"/>
        <v>79923807</v>
      </c>
      <c r="Y75" s="162">
        <f t="shared" si="17"/>
        <v>203784163</v>
      </c>
      <c r="Z75" s="162">
        <f t="shared" si="17"/>
        <v>0</v>
      </c>
      <c r="AA75" s="162">
        <f t="shared" si="17"/>
        <v>0</v>
      </c>
      <c r="AB75" s="162">
        <f t="shared" si="17"/>
        <v>0</v>
      </c>
      <c r="AC75" s="162">
        <f t="shared" si="17"/>
        <v>0</v>
      </c>
      <c r="AD75" s="162">
        <f t="shared" si="17"/>
        <v>0</v>
      </c>
      <c r="AE75" s="162">
        <f t="shared" si="17"/>
        <v>0</v>
      </c>
      <c r="AF75" s="162">
        <f t="shared" si="17"/>
        <v>0</v>
      </c>
      <c r="AG75" s="162">
        <f t="shared" si="17"/>
        <v>0</v>
      </c>
      <c r="AH75" s="162">
        <f t="shared" si="17"/>
        <v>367931715</v>
      </c>
      <c r="AI75" s="166">
        <f>IF(ISERROR(AH75/J75),0,AH75/J75)</f>
        <v>0.22588307187235368</v>
      </c>
      <c r="AJ75" s="166">
        <f>IF(ISERROR(AH75/$AH$76),0,AH75/$AH$76)</f>
        <v>0.68514927279656956</v>
      </c>
      <c r="AK75" s="12"/>
      <c r="AL75" s="12"/>
      <c r="AM75" s="12"/>
      <c r="AN75" s="12"/>
      <c r="AO75" s="12"/>
      <c r="AP75" s="12"/>
      <c r="AQ75" s="184"/>
      <c r="AR75" s="184"/>
    </row>
    <row r="76" spans="1:44" x14ac:dyDescent="0.25">
      <c r="A76" s="202" t="str">
        <f>"TOTAL ASIG."&amp;" "&amp;$A$5</f>
        <v>TOTAL ASIG. 24-03-345 "Programa Eje (Ley Nº 20.595)"</v>
      </c>
      <c r="B76" s="203"/>
      <c r="C76" s="203"/>
      <c r="D76" s="203"/>
      <c r="E76" s="203"/>
      <c r="F76" s="203"/>
      <c r="G76" s="203"/>
      <c r="H76" s="203"/>
      <c r="I76" s="204"/>
      <c r="J76" s="167">
        <f>SUM(J11,J15,J19,J23,J27,J31,J35,J39,J43,J47,J51,J55,J59,J63,J71,J75,J67)</f>
        <v>2007495000</v>
      </c>
      <c r="K76" s="167">
        <f t="shared" ref="K76:AH76" si="18">SUM(K11,K15,K19,K23,K27,K31,K35,K39,K43,K47,K51,K55,K59,K63,K71,K75,K67)</f>
        <v>1052767991</v>
      </c>
      <c r="L76" s="167">
        <f t="shared" si="18"/>
        <v>0</v>
      </c>
      <c r="M76" s="167">
        <f t="shared" si="18"/>
        <v>0</v>
      </c>
      <c r="N76" s="167">
        <f t="shared" si="18"/>
        <v>0</v>
      </c>
      <c r="O76" s="167">
        <f t="shared" si="18"/>
        <v>0</v>
      </c>
      <c r="P76" s="167">
        <f t="shared" si="18"/>
        <v>0</v>
      </c>
      <c r="Q76" s="167">
        <f t="shared" si="18"/>
        <v>0</v>
      </c>
      <c r="R76" s="167">
        <f t="shared" si="18"/>
        <v>0</v>
      </c>
      <c r="S76" s="167">
        <f t="shared" si="18"/>
        <v>122663874</v>
      </c>
      <c r="T76" s="167">
        <f t="shared" si="18"/>
        <v>103077230</v>
      </c>
      <c r="U76" s="167">
        <f t="shared" si="18"/>
        <v>231859847</v>
      </c>
      <c r="V76" s="167">
        <f t="shared" si="18"/>
        <v>82367795</v>
      </c>
      <c r="W76" s="167">
        <f t="shared" si="18"/>
        <v>103166978</v>
      </c>
      <c r="X76" s="167">
        <f t="shared" si="18"/>
        <v>118959993</v>
      </c>
      <c r="Y76" s="167">
        <f t="shared" si="18"/>
        <v>304494766</v>
      </c>
      <c r="Z76" s="167">
        <f t="shared" si="18"/>
        <v>0</v>
      </c>
      <c r="AA76" s="167">
        <f t="shared" si="18"/>
        <v>0</v>
      </c>
      <c r="AB76" s="167">
        <f t="shared" si="18"/>
        <v>0</v>
      </c>
      <c r="AC76" s="167">
        <f t="shared" si="18"/>
        <v>0</v>
      </c>
      <c r="AD76" s="167">
        <f t="shared" si="18"/>
        <v>0</v>
      </c>
      <c r="AE76" s="167">
        <f t="shared" si="18"/>
        <v>0</v>
      </c>
      <c r="AF76" s="167">
        <f t="shared" si="18"/>
        <v>0</v>
      </c>
      <c r="AG76" s="167">
        <f t="shared" si="18"/>
        <v>0</v>
      </c>
      <c r="AH76" s="167">
        <f t="shared" si="18"/>
        <v>537009568</v>
      </c>
      <c r="AI76" s="171">
        <f>IF(ISERROR(AH76/J76),0,AH76/J76)</f>
        <v>0.2675023190593252</v>
      </c>
      <c r="AJ76" s="171">
        <f>IF(ISERROR(AH76/$AH$76),0,AH76/$AH$76)</f>
        <v>1</v>
      </c>
    </row>
    <row r="77" spans="1:44" x14ac:dyDescent="0.25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  <c r="AK77" s="12"/>
      <c r="AL77" s="12"/>
      <c r="AM77" s="12"/>
      <c r="AN77" s="12"/>
      <c r="AO77" s="12"/>
      <c r="AP77" s="12"/>
      <c r="AQ77" s="184"/>
      <c r="AR77" s="184"/>
    </row>
    <row r="78" spans="1:44" ht="15" x14ac:dyDescent="0.25">
      <c r="J78" s="46"/>
      <c r="N78" s="46"/>
      <c r="R78" s="46"/>
      <c r="S78" s="46"/>
      <c r="T78"/>
      <c r="V78" s="46"/>
      <c r="W78" s="46"/>
      <c r="X78" s="46"/>
      <c r="Z78" s="46"/>
      <c r="AA78" s="46"/>
      <c r="AB78" s="46"/>
      <c r="AD78" s="46"/>
      <c r="AE78" s="46"/>
      <c r="AF78" s="46"/>
      <c r="AK78" s="12"/>
      <c r="AL78" s="12"/>
      <c r="AM78" s="12"/>
      <c r="AN78" s="12"/>
      <c r="AO78" s="12"/>
      <c r="AP78" s="12"/>
      <c r="AQ78" s="184"/>
      <c r="AR78" s="184"/>
    </row>
    <row r="79" spans="1:44" ht="15" x14ac:dyDescent="0.25">
      <c r="J79" s="46"/>
      <c r="N79" s="46"/>
      <c r="R79" s="46"/>
      <c r="S79" s="46"/>
      <c r="T79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25">
      <c r="J80" s="46"/>
      <c r="N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  <c r="AK80" s="12"/>
      <c r="AL80" s="12"/>
      <c r="AM80" s="12"/>
      <c r="AN80" s="12"/>
      <c r="AO80" s="12"/>
      <c r="AP80" s="12"/>
      <c r="AQ80" s="184"/>
      <c r="AR80" s="184"/>
    </row>
    <row r="81" spans="1:32" ht="15" x14ac:dyDescent="0.25">
      <c r="N81" s="13"/>
      <c r="R81" s="46"/>
      <c r="S81" s="46"/>
      <c r="T81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N82" s="13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25">
      <c r="N83" s="13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25">
      <c r="N84" s="13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25">
      <c r="A85" s="15"/>
      <c r="N85" s="13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25">
      <c r="A86" s="15"/>
      <c r="N86" s="13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25">
      <c r="A87" s="15"/>
      <c r="N87" s="13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25">
      <c r="A88" s="15"/>
      <c r="N88" s="13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  <row r="89" spans="1:32" x14ac:dyDescent="0.25">
      <c r="A89" s="15"/>
      <c r="J89" s="46"/>
      <c r="R89" s="46"/>
      <c r="S89" s="46"/>
      <c r="T89" s="46"/>
      <c r="V89" s="46"/>
      <c r="W89" s="46"/>
      <c r="X89" s="46"/>
      <c r="Z89" s="46"/>
      <c r="AA89" s="46"/>
      <c r="AB89" s="46"/>
      <c r="AD89" s="46"/>
      <c r="AE89" s="46"/>
      <c r="AF89" s="46"/>
    </row>
    <row r="90" spans="1:32" x14ac:dyDescent="0.25">
      <c r="A90" s="15"/>
      <c r="J90" s="46"/>
      <c r="R90" s="46"/>
      <c r="S90" s="46"/>
      <c r="T90" s="46"/>
      <c r="V90" s="46"/>
      <c r="W90" s="46"/>
      <c r="X90" s="46"/>
      <c r="Z90" s="46"/>
      <c r="AA90" s="46"/>
      <c r="AB90" s="46"/>
      <c r="AD90" s="46"/>
      <c r="AE90" s="46"/>
      <c r="AF90" s="46"/>
    </row>
    <row r="91" spans="1:32" x14ac:dyDescent="0.25">
      <c r="A91" s="15"/>
      <c r="J91" s="46"/>
      <c r="R91" s="46"/>
      <c r="S91" s="46"/>
      <c r="T91" s="46"/>
      <c r="V91" s="46"/>
      <c r="W91" s="46"/>
      <c r="X91" s="46"/>
      <c r="Z91" s="46"/>
      <c r="AA91" s="46"/>
      <c r="AB91" s="46"/>
      <c r="AD91" s="46"/>
      <c r="AE91" s="46"/>
      <c r="AF91" s="46"/>
    </row>
    <row r="92" spans="1:32" x14ac:dyDescent="0.25">
      <c r="A92" s="15"/>
      <c r="J92" s="46"/>
      <c r="R92" s="46"/>
      <c r="S92" s="46"/>
      <c r="T92" s="46"/>
      <c r="V92" s="46"/>
      <c r="W92" s="46"/>
      <c r="X92" s="46"/>
      <c r="Z92" s="46"/>
      <c r="AA92" s="46"/>
      <c r="AB92" s="46"/>
      <c r="AD92" s="46"/>
      <c r="AE92" s="46"/>
      <c r="AF92" s="46"/>
    </row>
    <row r="93" spans="1:32" x14ac:dyDescent="0.25">
      <c r="A93" s="15"/>
      <c r="J93" s="46"/>
      <c r="R93" s="46"/>
      <c r="S93" s="46"/>
      <c r="T93" s="46"/>
      <c r="V93" s="46"/>
      <c r="W93" s="46"/>
      <c r="X93" s="46"/>
      <c r="Z93" s="46"/>
      <c r="AA93" s="46"/>
      <c r="AB93" s="46"/>
      <c r="AD93" s="46"/>
      <c r="AE93" s="46"/>
      <c r="AF93" s="46"/>
    </row>
  </sheetData>
  <mergeCells count="80">
    <mergeCell ref="J56:J58"/>
    <mergeCell ref="J60:J62"/>
    <mergeCell ref="J72:J74"/>
    <mergeCell ref="A72:E72"/>
    <mergeCell ref="J68:J70"/>
    <mergeCell ref="J64:J66"/>
    <mergeCell ref="A75:I75"/>
    <mergeCell ref="A76:I76"/>
    <mergeCell ref="A56:E56"/>
    <mergeCell ref="A59:I59"/>
    <mergeCell ref="A60:E60"/>
    <mergeCell ref="A63:I63"/>
    <mergeCell ref="A68:E68"/>
    <mergeCell ref="A71:I71"/>
    <mergeCell ref="A64:E64"/>
    <mergeCell ref="A67:I67"/>
    <mergeCell ref="A55:I55"/>
    <mergeCell ref="A32:E32"/>
    <mergeCell ref="A35:I35"/>
    <mergeCell ref="A36:E36"/>
    <mergeCell ref="A39:I39"/>
    <mergeCell ref="A40:E40"/>
    <mergeCell ref="A43:I43"/>
    <mergeCell ref="A44:E44"/>
    <mergeCell ref="A47:I47"/>
    <mergeCell ref="A48:E48"/>
    <mergeCell ref="A51:I51"/>
    <mergeCell ref="A52:E52"/>
    <mergeCell ref="A31:I31"/>
    <mergeCell ref="A8:E8"/>
    <mergeCell ref="A11:I11"/>
    <mergeCell ref="A12:E12"/>
    <mergeCell ref="A15:I15"/>
    <mergeCell ref="A16:E16"/>
    <mergeCell ref="A19:I19"/>
    <mergeCell ref="A20:E20"/>
    <mergeCell ref="A23:I23"/>
    <mergeCell ref="A24:E24"/>
    <mergeCell ref="A27:I27"/>
    <mergeCell ref="A28:E2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J24:J26"/>
    <mergeCell ref="J12:J14"/>
    <mergeCell ref="J16:J18"/>
    <mergeCell ref="J20:J22"/>
    <mergeCell ref="J8:J10"/>
    <mergeCell ref="J36:J38"/>
    <mergeCell ref="J44:J46"/>
    <mergeCell ref="J48:J50"/>
    <mergeCell ref="J52:J54"/>
    <mergeCell ref="J28:J30"/>
    <mergeCell ref="J32:J34"/>
    <mergeCell ref="J40:J42"/>
  </mergeCells>
  <dataValidations count="9">
    <dataValidation type="textLength" operator="lessThanOrEqual" allowBlank="1" showInputMessage="1" showErrorMessage="1" errorTitle="MÁXIMO DE CARACTERES SOBREPASADO" error="Sólo 255 caracteres por celdas" sqref="P29:Q30 N73:N74 P73:Q74 P69:Q70 E69:G70 C69:C70 E73:G74 L53:L54 P57:Q58 E57:G58 C57:C58 Q49 P53:Q54 E49:G50 C49:C50 P50:Q50 E61:G62 P61:Q62 C42 N25:N26 E41:G42 L29:L30 P33:Q34 E33:G34 C33:C34 E29:G30 P41:Q42 C29:C30 P9:Q10 E25:G26 P25:Q26 L21:L22 P17:Q18 P21:Q22 E17:G18 C17:C18 L9:L10 F13:G14 C65:C66 C9:C10 E9:G10 C13:C14 K69:L70 E14 P13:Q14 C21:C22 E21:G22 L13:L14 L17:L18 L57:L58 C37:C38 E37:G38 P37:Q38 L33:L34 P45:Q46 N45 E45:G46 C46 L41:L42 C53:C54 E53:G54 L45:L46 L49:L50 C61:C62 L37:L38 N41 L25:L26 E65:G66 P65:Q66 L61:L62 L65:L66 L73:L74">
      <formula1>255</formula1>
    </dataValidation>
    <dataValidation type="date" operator="greaterThan" allowBlank="1" showInputMessage="1" showErrorMessage="1" errorTitle="Error en Ingresos de Fechas" error="La fecha debe corresponder al Año 2014." sqref="D73">
      <formula1>42005</formula1>
    </dataValidation>
    <dataValidation type="decimal" allowBlank="1" showInputMessage="1" showErrorMessage="1" errorTitle="Sólo números" error="Sólo ingresar números sin letras_x000a_" sqref="R73:T74 Z73:AB74 V73:X74 M73:M74 AD73:AF74 M69:N70 R69:T70 Z69:AB70 V69:X70 R49:T50 M57:N58 R57:T58 AD57:AF58 Z57:AB58 V57:X58 M49:N50 M42:N42 AD49:AF50 Z49:AB50 V49:X50 AD61:AF62 M61:N62 Z41:AB42 V41:X42 AD41:AF42 R17:T18 M33:N34 M29:N30 AD33:AF34 Z33:AB34 V33:X34 R29:T30 AD29:AF30 Z29:AB30 V29:X30 R25:T26 M25:M26 Z25:AB26 V25:X26 AD25:AF26 R41:T42 R9:T10 AD17:AF18 Z17:AB18 V17:X18 M17:N18 V9:X10 M9:N10 AD9:AF10 Z9:AB10 AD69:AF70 M13:N14 V13:X14 AD13:AF14 Z13:AB14 R13:T14 M21:N22 V21:X22 Z21:AB22 AD21:AF22 R21:T22 V37:X38 Z37:AB38 AD37:AF38 R33:T34 M37:N38 M46:N46 V45:X46 AD45:AF46 Z45:AB46 R45:T46 M45 V53:X54 Z53:AB54 AD53:AF54 R53:T54 M53:N54 V61:X62 Z61:AB62 M41 R37:T38 AD65:AF66 M65:N66 V65:X66 Z65:AB66 R61:T62 R65:S66">
      <formula1>-100000000</formula1>
      <formula2>10000000000</formula2>
    </dataValidation>
    <dataValidation type="textLength" operator="lessThanOrEqual" allowBlank="1" showInputMessage="1" showErrorMessage="1" sqref="K73:K74 K45:K46 K53:K54 K49:K50 K25:K26 K33:K34 K9:K10 K61:K62 K17:K18 K41:K42 K13:K14 K21:K22 K57:K58 K29:K30 K37:K38 K65:K66">
      <formula1>255</formula1>
    </dataValidation>
    <dataValidation type="date" errorStyle="information" operator="greaterThan" allowBlank="1" showInputMessage="1" showErrorMessage="1" errorTitle="SÓLO FECHAS" error="Las fechas corresponden al presupuesto 2014" sqref="H69:I70 H57:I58 H49:I50 H42:I42 H33:I34 H61:I62 H17:I18 H13:I14 H21:I22 H37:I38 H46:I46 H53:I54 H29:I30 H65:I66">
      <formula1>42005</formula1>
    </dataValidation>
    <dataValidation type="date" operator="greaterThan" allowBlank="1" showInputMessage="1" showErrorMessage="1" errorTitle="Error en Ingresos de Fechas" error="La fecha debe corresponder al Año 2014." sqref="D69:D70 D57:D58 D49:D50 D42 D33:D34 D9:D10 D17:D18 D61:D62 D13:D14 D21:D22 D37:D38 D46 D53:D54 D29:D30 D65:D66">
      <formula1>41275</formula1>
    </dataValidation>
    <dataValidation allowBlank="1" showInputMessage="1" showErrorMessage="1" errorTitle="Sólo números" error="Sólo ingresar números sin letras_x000a_" sqref="O72:O74 O68:O70 O56:O58 P49 O48:O50 O24:O26 O32:O34 O8:O10 O60:O62 O16:O18 O40:O42 O12:O14 O20:O22 O36:O38 O44:O46 O52:O54 O28:O30 O64:O66"/>
    <dataValidation type="date" errorStyle="information" operator="greaterThan" allowBlank="1" showInputMessage="1" showErrorMessage="1" errorTitle="SÓLO FECHAS" error="Las fechas corresponden al presupuesto 2015 o más" sqref="I9:I1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78" fitToHeight="5" orientation="landscape" r:id="rId1"/>
  <ignoredErrors>
    <ignoredError sqref="A3 S9:T26 S37:U59 T62:U66 T68:U75 U67 K67:K68 K35:K36 K63:K65 K71:K72 K51:K53 K47:K48 K43:K44 K39:K40 K30:K32 K27:K28 K23:K24 K19:K20 K15:K16 K59:K60 K11:K12 K9:K10 K13:K14 K61:K62 K17:K18 K21:K22 K25:K26 K29 K33:K34 K41:K42 K45:K46 K49:K50 K54:K58 K73:K75 K66 K37:K38 K69:K70 V9:Y76" unlockedFormula="1"/>
    <ignoredError sqref="S71:S72 S74:S75" formula="1"/>
    <ignoredError sqref="S73 T67" formula="1" unlockedFormula="1"/>
  </ignoredErrors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2"/>
  <sheetViews>
    <sheetView zoomScaleNormal="100" workbookViewId="0">
      <selection activeCell="W20" sqref="W20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+'24-03-345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+'24-03-345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+'24-03-345 Ind. Proy'!A5:U5</f>
        <v>24-03-345 "Programa Eje (Ley Nº 20.595)"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+'24-03-345 Ind. Proy'!J11</f>
        <v>19426752</v>
      </c>
      <c r="C8" s="10">
        <f>+'24-03-345 Ind. Proy'!K11</f>
        <v>12444088</v>
      </c>
      <c r="D8" s="10">
        <f>+'24-03-345 Ind. Proy'!M11</f>
        <v>0</v>
      </c>
      <c r="E8" s="10">
        <f>+'24-03-345 Ind. Proy'!N11</f>
        <v>0</v>
      </c>
      <c r="F8" s="10">
        <f>+'24-03-345 Ind. Proy'!O11</f>
        <v>0</v>
      </c>
      <c r="G8" s="10">
        <f>+'24-03-345 Ind. Proy'!R11</f>
        <v>0</v>
      </c>
      <c r="H8" s="10">
        <f>+'24-03-345 Ind. Proy'!S11</f>
        <v>394424</v>
      </c>
      <c r="I8" s="10">
        <f>+'24-03-345 Ind. Proy'!T11</f>
        <v>3100600</v>
      </c>
      <c r="J8" s="10">
        <f>+'24-03-345 Ind. Proy'!U11</f>
        <v>3495024</v>
      </c>
      <c r="K8" s="10">
        <f>+'24-03-345 Ind. Proy'!V11</f>
        <v>950291</v>
      </c>
      <c r="L8" s="10">
        <f>+'24-03-345 Ind. Proy'!W11</f>
        <v>3432021</v>
      </c>
      <c r="M8" s="10">
        <f>+'24-03-345 Ind. Proy'!X11</f>
        <v>3313828</v>
      </c>
      <c r="N8" s="10">
        <f>+'24-03-345 Ind. Proy'!Y11</f>
        <v>7696140</v>
      </c>
      <c r="O8" s="10">
        <f>+'24-03-345 Ind. Proy'!Z11</f>
        <v>0</v>
      </c>
      <c r="P8" s="10">
        <f>+'24-03-345 Ind. Proy'!AA11</f>
        <v>0</v>
      </c>
      <c r="Q8" s="10">
        <f>+'24-03-345 Ind. Proy'!AB11</f>
        <v>0</v>
      </c>
      <c r="R8" s="10">
        <f>+'24-03-345 Ind. Proy'!AC11</f>
        <v>0</v>
      </c>
      <c r="S8" s="10">
        <f>+'24-03-345 Ind. Proy'!AD11</f>
        <v>0</v>
      </c>
      <c r="T8" s="10">
        <f>+'24-03-345 Ind. Proy'!AE11</f>
        <v>0</v>
      </c>
      <c r="U8" s="10">
        <f>+'24-03-345 Ind. Proy'!AF11</f>
        <v>0</v>
      </c>
      <c r="V8" s="10">
        <f>+'24-03-345 Ind. Proy'!AG11</f>
        <v>0</v>
      </c>
      <c r="W8" s="10">
        <f>+'24-03-345 Ind. Proy'!AH11</f>
        <v>11191164</v>
      </c>
      <c r="X8" s="49">
        <f>+'24-03-345 Ind. Proy'!AI11</f>
        <v>0.57606974135460209</v>
      </c>
      <c r="Y8" s="49">
        <f>+'24-03-345 Ind. Proy'!AJ11</f>
        <v>2.083978511161276E-2</v>
      </c>
    </row>
    <row r="9" spans="1:25" s="45" customFormat="1" ht="24.75" customHeight="1" x14ac:dyDescent="0.25">
      <c r="A9" s="48" t="s">
        <v>44</v>
      </c>
      <c r="B9" s="10">
        <f>+'24-03-345 Ind. Proy'!J15</f>
        <v>15466813</v>
      </c>
      <c r="C9" s="10">
        <f>+'24-03-345 Ind. Proy'!K15</f>
        <v>7289586</v>
      </c>
      <c r="D9" s="10">
        <f>+'24-03-345 Ind. Proy'!M15</f>
        <v>0</v>
      </c>
      <c r="E9" s="10">
        <f>+'24-03-345 Ind. Proy'!N15</f>
        <v>0</v>
      </c>
      <c r="F9" s="10">
        <f>+'24-03-345 Ind. Proy'!O15</f>
        <v>0</v>
      </c>
      <c r="G9" s="10">
        <f>+'24-03-345 Ind. Proy'!R15</f>
        <v>0</v>
      </c>
      <c r="H9" s="10">
        <f>+'24-03-345 Ind. Proy'!S15</f>
        <v>758002</v>
      </c>
      <c r="I9" s="10">
        <f>+'24-03-345 Ind. Proy'!T15</f>
        <v>892053</v>
      </c>
      <c r="J9" s="10">
        <f>+'24-03-345 Ind. Proy'!U15</f>
        <v>1650055</v>
      </c>
      <c r="K9" s="10">
        <f>+'24-03-345 Ind. Proy'!V15</f>
        <v>358113</v>
      </c>
      <c r="L9" s="10">
        <f>+'24-03-345 Ind. Proy'!W15</f>
        <v>1565086</v>
      </c>
      <c r="M9" s="10">
        <f>+'24-03-345 Ind. Proy'!X15</f>
        <v>3716332</v>
      </c>
      <c r="N9" s="10">
        <f>+'24-03-345 Ind. Proy'!Y15</f>
        <v>5639531</v>
      </c>
      <c r="O9" s="10">
        <f>+'24-03-345 Ind. Proy'!Z15</f>
        <v>0</v>
      </c>
      <c r="P9" s="10">
        <f>+'24-03-345 Ind. Proy'!AA15</f>
        <v>0</v>
      </c>
      <c r="Q9" s="10">
        <f>+'24-03-345 Ind. Proy'!AB15</f>
        <v>0</v>
      </c>
      <c r="R9" s="10">
        <f>+'24-03-345 Ind. Proy'!AC15</f>
        <v>0</v>
      </c>
      <c r="S9" s="10">
        <f>+'24-03-345 Ind. Proy'!AD15</f>
        <v>0</v>
      </c>
      <c r="T9" s="10">
        <f>+'24-03-345 Ind. Proy'!AE15</f>
        <v>0</v>
      </c>
      <c r="U9" s="10">
        <f>+'24-03-345 Ind. Proy'!AF15</f>
        <v>0</v>
      </c>
      <c r="V9" s="10">
        <f>+'24-03-345 Ind. Proy'!AG15</f>
        <v>0</v>
      </c>
      <c r="W9" s="10">
        <f>+'24-03-345 Ind. Proy'!AH15</f>
        <v>7289586</v>
      </c>
      <c r="X9" s="49">
        <f>+'24-03-345 Ind. Proy'!AI15</f>
        <v>0.47130498054124015</v>
      </c>
      <c r="Y9" s="49">
        <f>+'24-03-345 Ind. Proy'!AJ15</f>
        <v>1.3574406182647382E-2</v>
      </c>
    </row>
    <row r="10" spans="1:25" s="45" customFormat="1" ht="24.75" customHeight="1" x14ac:dyDescent="0.25">
      <c r="A10" s="48" t="s">
        <v>46</v>
      </c>
      <c r="B10" s="10">
        <f>+'24-03-345 Ind. Proy'!J19</f>
        <v>23520448</v>
      </c>
      <c r="C10" s="10">
        <f>+'24-03-345 Ind. Proy'!K19</f>
        <v>18000156</v>
      </c>
      <c r="D10" s="10">
        <f>+'24-03-345 Ind. Proy'!M19</f>
        <v>0</v>
      </c>
      <c r="E10" s="10">
        <f>+'24-03-345 Ind. Proy'!N19</f>
        <v>0</v>
      </c>
      <c r="F10" s="10">
        <f>+'24-03-345 Ind. Proy'!O19</f>
        <v>0</v>
      </c>
      <c r="G10" s="10">
        <f>+'24-03-345 Ind. Proy'!R19</f>
        <v>0</v>
      </c>
      <c r="H10" s="10">
        <f>+'24-03-345 Ind. Proy'!S19</f>
        <v>2141863</v>
      </c>
      <c r="I10" s="10">
        <f>+'24-03-345 Ind. Proy'!T19</f>
        <v>2524429</v>
      </c>
      <c r="J10" s="10">
        <f>+'24-03-345 Ind. Proy'!U19</f>
        <v>4666292</v>
      </c>
      <c r="K10" s="10">
        <f>+'24-03-345 Ind. Proy'!V19</f>
        <v>1242310</v>
      </c>
      <c r="L10" s="10">
        <f>+'24-03-345 Ind. Proy'!W19</f>
        <v>1373066</v>
      </c>
      <c r="M10" s="10">
        <f>+'24-03-345 Ind. Proy'!X19</f>
        <v>2908854</v>
      </c>
      <c r="N10" s="10">
        <f>+'24-03-345 Ind. Proy'!Y19</f>
        <v>5524230</v>
      </c>
      <c r="O10" s="10">
        <f>+'24-03-345 Ind. Proy'!Z19</f>
        <v>0</v>
      </c>
      <c r="P10" s="10">
        <f>+'24-03-345 Ind. Proy'!AA19</f>
        <v>0</v>
      </c>
      <c r="Q10" s="10">
        <f>+'24-03-345 Ind. Proy'!AB19</f>
        <v>0</v>
      </c>
      <c r="R10" s="10">
        <f>+'24-03-345 Ind. Proy'!AC19</f>
        <v>0</v>
      </c>
      <c r="S10" s="10">
        <f>+'24-03-345 Ind. Proy'!AD19</f>
        <v>0</v>
      </c>
      <c r="T10" s="10">
        <f>+'24-03-345 Ind. Proy'!AE19</f>
        <v>0</v>
      </c>
      <c r="U10" s="10">
        <f>+'24-03-345 Ind. Proy'!AF19</f>
        <v>0</v>
      </c>
      <c r="V10" s="10">
        <f>+'24-03-345 Ind. Proy'!AG19</f>
        <v>0</v>
      </c>
      <c r="W10" s="10">
        <f>+'24-03-345 Ind. Proy'!AH19</f>
        <v>10190522</v>
      </c>
      <c r="X10" s="49">
        <f>+'24-03-345 Ind. Proy'!AI19</f>
        <v>0.43326224058317259</v>
      </c>
      <c r="Y10" s="49">
        <f>+'24-03-345 Ind. Proy'!AJ19</f>
        <v>1.8976425388383397E-2</v>
      </c>
    </row>
    <row r="11" spans="1:25" s="45" customFormat="1" ht="24.75" customHeight="1" x14ac:dyDescent="0.25">
      <c r="A11" s="48" t="s">
        <v>48</v>
      </c>
      <c r="B11" s="10">
        <f>+'24-03-345 Ind. Proy'!J23</f>
        <v>13709910</v>
      </c>
      <c r="C11" s="10">
        <f>+'24-03-345 Ind. Proy'!K23</f>
        <v>8979139</v>
      </c>
      <c r="D11" s="10">
        <f>+'24-03-345 Ind. Proy'!M23</f>
        <v>0</v>
      </c>
      <c r="E11" s="10">
        <f>+'24-03-345 Ind. Proy'!N23</f>
        <v>0</v>
      </c>
      <c r="F11" s="10">
        <f>+'24-03-345 Ind. Proy'!O23</f>
        <v>0</v>
      </c>
      <c r="G11" s="10">
        <f>+'24-03-345 Ind. Proy'!R23</f>
        <v>0</v>
      </c>
      <c r="H11" s="10">
        <f>+'24-03-345 Ind. Proy'!S23</f>
        <v>210298</v>
      </c>
      <c r="I11" s="10">
        <f>+'24-03-345 Ind. Proy'!T23</f>
        <v>484489</v>
      </c>
      <c r="J11" s="10">
        <f>+'24-03-345 Ind. Proy'!U23</f>
        <v>694787</v>
      </c>
      <c r="K11" s="10">
        <f>+'24-03-345 Ind. Proy'!V23</f>
        <v>232175</v>
      </c>
      <c r="L11" s="10">
        <f>+'24-03-345 Ind. Proy'!W23</f>
        <v>1301825</v>
      </c>
      <c r="M11" s="10">
        <f>+'24-03-345 Ind. Proy'!X23</f>
        <v>2842523</v>
      </c>
      <c r="N11" s="10">
        <f>+'24-03-345 Ind. Proy'!Y23</f>
        <v>4376523</v>
      </c>
      <c r="O11" s="10">
        <f>+'24-03-345 Ind. Proy'!Z23</f>
        <v>0</v>
      </c>
      <c r="P11" s="10">
        <f>+'24-03-345 Ind. Proy'!AA23</f>
        <v>0</v>
      </c>
      <c r="Q11" s="10">
        <f>+'24-03-345 Ind. Proy'!AB23</f>
        <v>0</v>
      </c>
      <c r="R11" s="10">
        <f>+'24-03-345 Ind. Proy'!AC23</f>
        <v>0</v>
      </c>
      <c r="S11" s="10">
        <f>+'24-03-345 Ind. Proy'!AD23</f>
        <v>0</v>
      </c>
      <c r="T11" s="10">
        <f>+'24-03-345 Ind. Proy'!AE23</f>
        <v>0</v>
      </c>
      <c r="U11" s="10">
        <f>+'24-03-345 Ind. Proy'!AF23</f>
        <v>0</v>
      </c>
      <c r="V11" s="10">
        <f>+'24-03-345 Ind. Proy'!AG23</f>
        <v>0</v>
      </c>
      <c r="W11" s="10">
        <f>+'24-03-345 Ind. Proy'!AH23</f>
        <v>5071310</v>
      </c>
      <c r="X11" s="49">
        <f>+'24-03-345 Ind. Proy'!AI23</f>
        <v>0.3699010423846692</v>
      </c>
      <c r="Y11" s="49">
        <f>+'24-03-345 Ind. Proy'!AJ23</f>
        <v>9.4436119991068764E-3</v>
      </c>
    </row>
    <row r="12" spans="1:25" s="45" customFormat="1" ht="24.75" customHeight="1" x14ac:dyDescent="0.25">
      <c r="A12" s="48" t="s">
        <v>50</v>
      </c>
      <c r="B12" s="10">
        <f>+'24-03-345 Ind. Proy'!J27</f>
        <v>30740000</v>
      </c>
      <c r="C12" s="10">
        <f>+'24-03-345 Ind. Proy'!K27</f>
        <v>11559596</v>
      </c>
      <c r="D12" s="10">
        <f>+'24-03-345 Ind. Proy'!M27</f>
        <v>0</v>
      </c>
      <c r="E12" s="10">
        <f>+'24-03-345 Ind. Proy'!N27</f>
        <v>0</v>
      </c>
      <c r="F12" s="10">
        <f>+'24-03-345 Ind. Proy'!O27</f>
        <v>0</v>
      </c>
      <c r="G12" s="10">
        <f>+'24-03-345 Ind. Proy'!R27</f>
        <v>0</v>
      </c>
      <c r="H12" s="10">
        <f>+'24-03-345 Ind. Proy'!S27</f>
        <v>2174307</v>
      </c>
      <c r="I12" s="10">
        <f>+'24-03-345 Ind. Proy'!T27</f>
        <v>2237293</v>
      </c>
      <c r="J12" s="10">
        <f>+'24-03-345 Ind. Proy'!U27</f>
        <v>4411600</v>
      </c>
      <c r="K12" s="10">
        <f>+'24-03-345 Ind. Proy'!V27</f>
        <v>2495749</v>
      </c>
      <c r="L12" s="10">
        <f>+'24-03-345 Ind. Proy'!W27</f>
        <v>2220726</v>
      </c>
      <c r="M12" s="10">
        <f>+'24-03-345 Ind. Proy'!X27</f>
        <v>2354533</v>
      </c>
      <c r="N12" s="10">
        <f>+'24-03-345 Ind. Proy'!Y27</f>
        <v>7071008</v>
      </c>
      <c r="O12" s="10">
        <f>+'24-03-345 Ind. Proy'!Z27</f>
        <v>0</v>
      </c>
      <c r="P12" s="10">
        <f>+'24-03-345 Ind. Proy'!AA27</f>
        <v>0</v>
      </c>
      <c r="Q12" s="10">
        <f>+'24-03-345 Ind. Proy'!AB27</f>
        <v>0</v>
      </c>
      <c r="R12" s="10">
        <f>+'24-03-345 Ind. Proy'!AC27</f>
        <v>0</v>
      </c>
      <c r="S12" s="10">
        <f>+'24-03-345 Ind. Proy'!AD27</f>
        <v>0</v>
      </c>
      <c r="T12" s="10">
        <f>+'24-03-345 Ind. Proy'!AE27</f>
        <v>0</v>
      </c>
      <c r="U12" s="10">
        <f>+'24-03-345 Ind. Proy'!AF27</f>
        <v>0</v>
      </c>
      <c r="V12" s="10">
        <f>+'24-03-345 Ind. Proy'!AG27</f>
        <v>0</v>
      </c>
      <c r="W12" s="10">
        <f>+'24-03-345 Ind. Proy'!AH27</f>
        <v>11482608</v>
      </c>
      <c r="X12" s="49">
        <f>+'24-03-345 Ind. Proy'!AI27</f>
        <v>0.37353962264150942</v>
      </c>
      <c r="Y12" s="49">
        <f>+'24-03-345 Ind. Proy'!AJ27</f>
        <v>2.1382501698740682E-2</v>
      </c>
    </row>
    <row r="13" spans="1:25" s="45" customFormat="1" ht="24.75" customHeight="1" x14ac:dyDescent="0.25">
      <c r="A13" s="48" t="s">
        <v>52</v>
      </c>
      <c r="B13" s="10">
        <f>+'24-03-345 Ind. Proy'!J31</f>
        <v>4040000</v>
      </c>
      <c r="C13" s="10">
        <f>+'24-03-345 Ind. Proy'!K31</f>
        <v>1010976</v>
      </c>
      <c r="D13" s="10">
        <f>+'24-03-345 Ind. Proy'!M31</f>
        <v>0</v>
      </c>
      <c r="E13" s="10">
        <f>+'24-03-345 Ind. Proy'!N31</f>
        <v>0</v>
      </c>
      <c r="F13" s="10">
        <f>+'24-03-345 Ind. Proy'!O31</f>
        <v>0</v>
      </c>
      <c r="G13" s="10">
        <f>+'24-03-345 Ind. Proy'!R31</f>
        <v>0</v>
      </c>
      <c r="H13" s="10">
        <f>+'24-03-345 Ind. Proy'!S31</f>
        <v>7000</v>
      </c>
      <c r="I13" s="10">
        <f>+'24-03-345 Ind. Proy'!T31</f>
        <v>349021</v>
      </c>
      <c r="J13" s="10">
        <f>+'24-03-345 Ind. Proy'!U31</f>
        <v>356021</v>
      </c>
      <c r="K13" s="10">
        <f>+'24-03-345 Ind. Proy'!V31</f>
        <v>0</v>
      </c>
      <c r="L13" s="10">
        <f>+'24-03-345 Ind. Proy'!W31</f>
        <v>0</v>
      </c>
      <c r="M13" s="10">
        <f>+'24-03-345 Ind. Proy'!X31</f>
        <v>0</v>
      </c>
      <c r="N13" s="10">
        <f>+'24-03-345 Ind. Proy'!Y31</f>
        <v>0</v>
      </c>
      <c r="O13" s="10">
        <f>+'24-03-345 Ind. Proy'!Z31</f>
        <v>0</v>
      </c>
      <c r="P13" s="10">
        <f>+'24-03-345 Ind. Proy'!AA31</f>
        <v>0</v>
      </c>
      <c r="Q13" s="10">
        <f>+'24-03-345 Ind. Proy'!AB31</f>
        <v>0</v>
      </c>
      <c r="R13" s="10">
        <f>+'24-03-345 Ind. Proy'!AC31</f>
        <v>0</v>
      </c>
      <c r="S13" s="10">
        <f>+'24-03-345 Ind. Proy'!AD31</f>
        <v>0</v>
      </c>
      <c r="T13" s="10">
        <f>+'24-03-345 Ind. Proy'!AE31</f>
        <v>0</v>
      </c>
      <c r="U13" s="10">
        <f>+'24-03-345 Ind. Proy'!AF31</f>
        <v>0</v>
      </c>
      <c r="V13" s="10">
        <f>+'24-03-345 Ind. Proy'!AG31</f>
        <v>0</v>
      </c>
      <c r="W13" s="10">
        <f>+'24-03-345 Ind. Proy'!AH31</f>
        <v>1010976</v>
      </c>
      <c r="X13" s="49">
        <f>+'24-03-345 Ind. Proy'!AI31</f>
        <v>0.25024158415841585</v>
      </c>
      <c r="Y13" s="49">
        <f>+'24-03-345 Ind. Proy'!AJ31</f>
        <v>1.882603328214815E-3</v>
      </c>
    </row>
    <row r="14" spans="1:25" s="45" customFormat="1" ht="24.75" customHeight="1" x14ac:dyDescent="0.25">
      <c r="A14" s="48" t="s">
        <v>54</v>
      </c>
      <c r="B14" s="10">
        <f>+'24-03-345 Ind. Proy'!J35</f>
        <v>4300000</v>
      </c>
      <c r="C14" s="10">
        <f>+'24-03-345 Ind. Proy'!K35</f>
        <v>1820926</v>
      </c>
      <c r="D14" s="10">
        <f>+'24-03-345 Ind. Proy'!M35</f>
        <v>0</v>
      </c>
      <c r="E14" s="10">
        <f>+'24-03-345 Ind. Proy'!N35</f>
        <v>0</v>
      </c>
      <c r="F14" s="10">
        <f>+'24-03-345 Ind. Proy'!O35</f>
        <v>0</v>
      </c>
      <c r="G14" s="10">
        <f>+'24-03-345 Ind. Proy'!R35</f>
        <v>0</v>
      </c>
      <c r="H14" s="10">
        <f>+'24-03-345 Ind. Proy'!S35</f>
        <v>412262</v>
      </c>
      <c r="I14" s="10">
        <f>+'24-03-345 Ind. Proy'!T35</f>
        <v>112465</v>
      </c>
      <c r="J14" s="10">
        <f>+'24-03-345 Ind. Proy'!U35</f>
        <v>524727</v>
      </c>
      <c r="K14" s="10">
        <f>+'24-03-345 Ind. Proy'!V35</f>
        <v>482401</v>
      </c>
      <c r="L14" s="10">
        <f>+'24-03-345 Ind. Proy'!W35</f>
        <v>518737</v>
      </c>
      <c r="M14" s="10">
        <f>+'24-03-345 Ind. Proy'!X35</f>
        <v>218046</v>
      </c>
      <c r="N14" s="10">
        <f>+'24-03-345 Ind. Proy'!Y35</f>
        <v>1219184</v>
      </c>
      <c r="O14" s="10">
        <f>+'24-03-345 Ind. Proy'!Z35</f>
        <v>0</v>
      </c>
      <c r="P14" s="10">
        <f>+'24-03-345 Ind. Proy'!AA35</f>
        <v>0</v>
      </c>
      <c r="Q14" s="10">
        <f>+'24-03-345 Ind. Proy'!AB35</f>
        <v>0</v>
      </c>
      <c r="R14" s="10">
        <f>+'24-03-345 Ind. Proy'!AC35</f>
        <v>0</v>
      </c>
      <c r="S14" s="10">
        <f>+'24-03-345 Ind. Proy'!AD35</f>
        <v>0</v>
      </c>
      <c r="T14" s="10">
        <f>+'24-03-345 Ind. Proy'!AE35</f>
        <v>0</v>
      </c>
      <c r="U14" s="10">
        <f>+'24-03-345 Ind. Proy'!AF35</f>
        <v>0</v>
      </c>
      <c r="V14" s="10">
        <f>+'24-03-345 Ind. Proy'!AG35</f>
        <v>0</v>
      </c>
      <c r="W14" s="10">
        <f>+'24-03-345 Ind. Proy'!AH35</f>
        <v>1743911</v>
      </c>
      <c r="X14" s="49">
        <f>+'24-03-345 Ind. Proy'!AI35</f>
        <v>0.4055606976744186</v>
      </c>
      <c r="Y14" s="49">
        <f>+'24-03-345 Ind. Proy'!AJ35</f>
        <v>3.2474486562593238E-3</v>
      </c>
    </row>
    <row r="15" spans="1:25" s="45" customFormat="1" ht="24.75" customHeight="1" x14ac:dyDescent="0.25">
      <c r="A15" s="48" t="s">
        <v>56</v>
      </c>
      <c r="B15" s="10">
        <f>+'24-03-345 Ind. Proy'!J39</f>
        <v>31287741</v>
      </c>
      <c r="C15" s="10">
        <f>+'24-03-345 Ind. Proy'!K39</f>
        <v>19505105</v>
      </c>
      <c r="D15" s="10">
        <f>+'24-03-345 Ind. Proy'!M39</f>
        <v>0</v>
      </c>
      <c r="E15" s="10">
        <f>+'24-03-345 Ind. Proy'!N39</f>
        <v>0</v>
      </c>
      <c r="F15" s="10">
        <f>+'24-03-345 Ind. Proy'!O39</f>
        <v>0</v>
      </c>
      <c r="G15" s="10">
        <f>+'24-03-345 Ind. Proy'!R39</f>
        <v>0</v>
      </c>
      <c r="H15" s="10">
        <f>+'24-03-345 Ind. Proy'!S39</f>
        <v>2216107</v>
      </c>
      <c r="I15" s="10">
        <f>+'24-03-345 Ind. Proy'!T39</f>
        <v>3567000</v>
      </c>
      <c r="J15" s="10">
        <f>+'24-03-345 Ind. Proy'!U39</f>
        <v>5783107</v>
      </c>
      <c r="K15" s="10">
        <f>+'24-03-345 Ind. Proy'!V39</f>
        <v>1925311</v>
      </c>
      <c r="L15" s="10">
        <f>+'24-03-345 Ind. Proy'!W39</f>
        <v>1867973</v>
      </c>
      <c r="M15" s="10">
        <f>+'24-03-345 Ind. Proy'!X39</f>
        <v>2576047</v>
      </c>
      <c r="N15" s="10">
        <f>+'24-03-345 Ind. Proy'!Y39</f>
        <v>6369331</v>
      </c>
      <c r="O15" s="10">
        <f>+'24-03-345 Ind. Proy'!Z39</f>
        <v>0</v>
      </c>
      <c r="P15" s="10">
        <f>+'24-03-345 Ind. Proy'!AA39</f>
        <v>0</v>
      </c>
      <c r="Q15" s="10">
        <f>+'24-03-345 Ind. Proy'!AB39</f>
        <v>0</v>
      </c>
      <c r="R15" s="10">
        <f>+'24-03-345 Ind. Proy'!AC39</f>
        <v>0</v>
      </c>
      <c r="S15" s="10">
        <f>+'24-03-345 Ind. Proy'!AD39</f>
        <v>0</v>
      </c>
      <c r="T15" s="10">
        <f>+'24-03-345 Ind. Proy'!AE39</f>
        <v>0</v>
      </c>
      <c r="U15" s="10">
        <f>+'24-03-345 Ind. Proy'!AF39</f>
        <v>0</v>
      </c>
      <c r="V15" s="10">
        <f>+'24-03-345 Ind. Proy'!AG39</f>
        <v>0</v>
      </c>
      <c r="W15" s="10">
        <f>+'24-03-345 Ind. Proy'!AH39</f>
        <v>12152438</v>
      </c>
      <c r="X15" s="49">
        <f>+'24-03-345 Ind. Proy'!AI39</f>
        <v>0.38840892987448344</v>
      </c>
      <c r="Y15" s="49">
        <f>+'24-03-345 Ind. Proy'!AJ39</f>
        <v>2.2629835154073085E-2</v>
      </c>
    </row>
    <row r="16" spans="1:25" s="45" customFormat="1" ht="24.75" customHeight="1" x14ac:dyDescent="0.25">
      <c r="A16" s="48" t="s">
        <v>58</v>
      </c>
      <c r="B16" s="10">
        <f>+'24-03-345 Ind. Proy'!J43</f>
        <v>22402324</v>
      </c>
      <c r="C16" s="10">
        <f>+'24-03-345 Ind. Proy'!K43</f>
        <v>20010306</v>
      </c>
      <c r="D16" s="10">
        <f>+'24-03-345 Ind. Proy'!M43</f>
        <v>0</v>
      </c>
      <c r="E16" s="10">
        <f>+'24-03-345 Ind. Proy'!N43</f>
        <v>0</v>
      </c>
      <c r="F16" s="10">
        <f>+'24-03-345 Ind. Proy'!O43</f>
        <v>0</v>
      </c>
      <c r="G16" s="10">
        <f>+'24-03-345 Ind. Proy'!R43</f>
        <v>0</v>
      </c>
      <c r="H16" s="10">
        <f>+'24-03-345 Ind. Proy'!S43</f>
        <v>3401991</v>
      </c>
      <c r="I16" s="10">
        <f>+'24-03-345 Ind. Proy'!T43</f>
        <v>641526</v>
      </c>
      <c r="J16" s="10">
        <f>+'24-03-345 Ind. Proy'!U43</f>
        <v>4043517</v>
      </c>
      <c r="K16" s="10">
        <f>+'24-03-345 Ind. Proy'!V43</f>
        <v>1410207</v>
      </c>
      <c r="L16" s="10">
        <f>+'24-03-345 Ind. Proy'!W43</f>
        <v>3059698</v>
      </c>
      <c r="M16" s="10">
        <f>+'24-03-345 Ind. Proy'!X43</f>
        <v>3470509</v>
      </c>
      <c r="N16" s="10">
        <f>+'24-03-345 Ind. Proy'!Y43</f>
        <v>7940414</v>
      </c>
      <c r="O16" s="10">
        <f>+'24-03-345 Ind. Proy'!Z43</f>
        <v>0</v>
      </c>
      <c r="P16" s="10">
        <f>+'24-03-345 Ind. Proy'!AA43</f>
        <v>0</v>
      </c>
      <c r="Q16" s="10">
        <f>+'24-03-345 Ind. Proy'!AB43</f>
        <v>0</v>
      </c>
      <c r="R16" s="10">
        <f>+'24-03-345 Ind. Proy'!AC43</f>
        <v>0</v>
      </c>
      <c r="S16" s="10">
        <f>+'24-03-345 Ind. Proy'!AD43</f>
        <v>0</v>
      </c>
      <c r="T16" s="10">
        <f>+'24-03-345 Ind. Proy'!AE43</f>
        <v>0</v>
      </c>
      <c r="U16" s="10">
        <f>+'24-03-345 Ind. Proy'!AF43</f>
        <v>0</v>
      </c>
      <c r="V16" s="10">
        <f>+'24-03-345 Ind. Proy'!AG43</f>
        <v>0</v>
      </c>
      <c r="W16" s="10">
        <f>+'24-03-345 Ind. Proy'!AH43</f>
        <v>11983931</v>
      </c>
      <c r="X16" s="49">
        <f>+'24-03-345 Ind. Proy'!AI43</f>
        <v>0.53494141947058704</v>
      </c>
      <c r="Y16" s="49">
        <f>+'24-03-345 Ind. Proy'!AJ43</f>
        <v>2.2316047448897595E-2</v>
      </c>
    </row>
    <row r="17" spans="1:25" s="45" customFormat="1" ht="24.75" customHeight="1" x14ac:dyDescent="0.25">
      <c r="A17" s="48" t="s">
        <v>60</v>
      </c>
      <c r="B17" s="10">
        <f>+'24-03-345 Ind. Proy'!J47</f>
        <v>29447000</v>
      </c>
      <c r="C17" s="10">
        <f>+'24-03-345 Ind. Proy'!K47</f>
        <v>23243887</v>
      </c>
      <c r="D17" s="10">
        <f>+'24-03-345 Ind. Proy'!M47</f>
        <v>0</v>
      </c>
      <c r="E17" s="10">
        <f>+'24-03-345 Ind. Proy'!N47</f>
        <v>0</v>
      </c>
      <c r="F17" s="10">
        <f>+'24-03-345 Ind. Proy'!O47</f>
        <v>0</v>
      </c>
      <c r="G17" s="10">
        <f>+'24-03-345 Ind. Proy'!R47</f>
        <v>0</v>
      </c>
      <c r="H17" s="10">
        <f>+'24-03-345 Ind. Proy'!S47</f>
        <v>2700146</v>
      </c>
      <c r="I17" s="10">
        <f>+'24-03-345 Ind. Proy'!T47</f>
        <v>2810222</v>
      </c>
      <c r="J17" s="10">
        <f>+'24-03-345 Ind. Proy'!U47</f>
        <v>5510368</v>
      </c>
      <c r="K17" s="10">
        <f>+'24-03-345 Ind. Proy'!V47</f>
        <v>2213546</v>
      </c>
      <c r="L17" s="10">
        <f>+'24-03-345 Ind. Proy'!W47</f>
        <v>2309320</v>
      </c>
      <c r="M17" s="10">
        <f>+'24-03-345 Ind. Proy'!X47</f>
        <v>2661434</v>
      </c>
      <c r="N17" s="10">
        <f>+'24-03-345 Ind. Proy'!Y47</f>
        <v>7184300</v>
      </c>
      <c r="O17" s="10">
        <f>+'24-03-345 Ind. Proy'!Z47</f>
        <v>0</v>
      </c>
      <c r="P17" s="10">
        <f>+'24-03-345 Ind. Proy'!AA47</f>
        <v>0</v>
      </c>
      <c r="Q17" s="10">
        <f>+'24-03-345 Ind. Proy'!AB47</f>
        <v>0</v>
      </c>
      <c r="R17" s="10">
        <f>+'24-03-345 Ind. Proy'!AC47</f>
        <v>0</v>
      </c>
      <c r="S17" s="10">
        <f>+'24-03-345 Ind. Proy'!AD47</f>
        <v>0</v>
      </c>
      <c r="T17" s="10">
        <f>+'24-03-345 Ind. Proy'!AE47</f>
        <v>0</v>
      </c>
      <c r="U17" s="10">
        <f>+'24-03-345 Ind. Proy'!AF47</f>
        <v>0</v>
      </c>
      <c r="V17" s="10">
        <f>+'24-03-345 Ind. Proy'!AG47</f>
        <v>0</v>
      </c>
      <c r="W17" s="10">
        <f>+'24-03-345 Ind. Proy'!AH47</f>
        <v>12694668</v>
      </c>
      <c r="X17" s="49">
        <f>+'24-03-345 Ind. Proy'!AI44</f>
        <v>0</v>
      </c>
      <c r="Y17" s="49">
        <f>+'24-03-345 Ind. Proy'!AJ44</f>
        <v>0</v>
      </c>
    </row>
    <row r="18" spans="1:25" s="45" customFormat="1" ht="24.75" customHeight="1" x14ac:dyDescent="0.25">
      <c r="A18" s="48" t="s">
        <v>62</v>
      </c>
      <c r="B18" s="10">
        <f>+'24-03-345 Ind. Proy'!J51</f>
        <v>25349700</v>
      </c>
      <c r="C18" s="10">
        <f>+'24-03-345 Ind. Proy'!K51</f>
        <v>22318405</v>
      </c>
      <c r="D18" s="10">
        <f>+'24-03-345 Ind. Proy'!M51</f>
        <v>0</v>
      </c>
      <c r="E18" s="10">
        <f>+'24-03-345 Ind. Proy'!N51</f>
        <v>0</v>
      </c>
      <c r="F18" s="10">
        <f>+'24-03-345 Ind. Proy'!O51</f>
        <v>0</v>
      </c>
      <c r="G18" s="10">
        <f>+'24-03-345 Ind. Proy'!R51</f>
        <v>0</v>
      </c>
      <c r="H18" s="10">
        <f>+'24-03-345 Ind. Proy'!S51</f>
        <v>2205113</v>
      </c>
      <c r="I18" s="10">
        <f>+'24-03-345 Ind. Proy'!T51</f>
        <v>3121218</v>
      </c>
      <c r="J18" s="10">
        <f>+'24-03-345 Ind. Proy'!U51</f>
        <v>5326331</v>
      </c>
      <c r="K18" s="10">
        <f>+'24-03-345 Ind. Proy'!V51</f>
        <v>2471770</v>
      </c>
      <c r="L18" s="10">
        <f>+'24-03-345 Ind. Proy'!W51</f>
        <v>1729632</v>
      </c>
      <c r="M18" s="10">
        <f>+'24-03-345 Ind. Proy'!X51</f>
        <v>3406251</v>
      </c>
      <c r="N18" s="10">
        <f>+'24-03-345 Ind. Proy'!Y51</f>
        <v>7607653</v>
      </c>
      <c r="O18" s="10">
        <f>+'24-03-345 Ind. Proy'!Z51</f>
        <v>0</v>
      </c>
      <c r="P18" s="10">
        <f>+'24-03-345 Ind. Proy'!AA51</f>
        <v>0</v>
      </c>
      <c r="Q18" s="10">
        <f>+'24-03-345 Ind. Proy'!AB51</f>
        <v>0</v>
      </c>
      <c r="R18" s="10">
        <f>+'24-03-345 Ind. Proy'!AC51</f>
        <v>0</v>
      </c>
      <c r="S18" s="10">
        <f>+'24-03-345 Ind. Proy'!AD51</f>
        <v>0</v>
      </c>
      <c r="T18" s="10">
        <f>+'24-03-345 Ind. Proy'!AE51</f>
        <v>0</v>
      </c>
      <c r="U18" s="10">
        <f>+'24-03-345 Ind. Proy'!AF51</f>
        <v>0</v>
      </c>
      <c r="V18" s="10">
        <f>+'24-03-345 Ind. Proy'!AG51</f>
        <v>0</v>
      </c>
      <c r="W18" s="10">
        <f>+'24-03-345 Ind. Proy'!AH51</f>
        <v>12933984</v>
      </c>
      <c r="X18" s="49">
        <f>+'24-03-345 Ind. Proy'!AI45</f>
        <v>5.8146262777192925E-2</v>
      </c>
      <c r="Y18" s="49">
        <f>+'24-03-345 Ind. Proy'!AJ51</f>
        <v>2.4085202146714824E-2</v>
      </c>
    </row>
    <row r="19" spans="1:25" s="45" customFormat="1" ht="24.75" customHeight="1" x14ac:dyDescent="0.25">
      <c r="A19" s="48" t="s">
        <v>64</v>
      </c>
      <c r="B19" s="10">
        <f>+'24-03-345 Ind. Proy'!J55</f>
        <v>18989716</v>
      </c>
      <c r="C19" s="10">
        <f>+'24-03-345 Ind. Proy'!K55</f>
        <v>10287350</v>
      </c>
      <c r="D19" s="10">
        <f>+'24-03-345 Ind. Proy'!M55</f>
        <v>0</v>
      </c>
      <c r="E19" s="10">
        <f>+'24-03-345 Ind. Proy'!N55</f>
        <v>0</v>
      </c>
      <c r="F19" s="10">
        <f>+'24-03-345 Ind. Proy'!O55</f>
        <v>0</v>
      </c>
      <c r="G19" s="10">
        <f>+'24-03-345 Ind. Proy'!R55</f>
        <v>0</v>
      </c>
      <c r="H19" s="10">
        <f>+'24-03-345 Ind. Proy'!S55</f>
        <v>2533473</v>
      </c>
      <c r="I19" s="10">
        <f>+'24-03-345 Ind. Proy'!T55</f>
        <v>2958761</v>
      </c>
      <c r="J19" s="10">
        <f>+'24-03-345 Ind. Proy'!U55</f>
        <v>5492234</v>
      </c>
      <c r="K19" s="10">
        <f>+'24-03-345 Ind. Proy'!V55</f>
        <v>1237545</v>
      </c>
      <c r="L19" s="10">
        <f>+'24-03-345 Ind. Proy'!W55</f>
        <v>2071841</v>
      </c>
      <c r="M19" s="10">
        <f>+'24-03-345 Ind. Proy'!X55</f>
        <v>869980</v>
      </c>
      <c r="N19" s="10">
        <f>+'24-03-345 Ind. Proy'!Y55</f>
        <v>4179366</v>
      </c>
      <c r="O19" s="10">
        <f>+'24-03-345 Ind. Proy'!Z55</f>
        <v>0</v>
      </c>
      <c r="P19" s="10">
        <f>+'24-03-345 Ind. Proy'!AA55</f>
        <v>0</v>
      </c>
      <c r="Q19" s="10">
        <f>+'24-03-345 Ind. Proy'!AB55</f>
        <v>0</v>
      </c>
      <c r="R19" s="10">
        <f>+'24-03-345 Ind. Proy'!AC55</f>
        <v>0</v>
      </c>
      <c r="S19" s="10">
        <f>+'24-03-345 Ind. Proy'!AD55</f>
        <v>0</v>
      </c>
      <c r="T19" s="10">
        <f>+'24-03-345 Ind. Proy'!AE55</f>
        <v>0</v>
      </c>
      <c r="U19" s="10">
        <f>+'24-03-345 Ind. Proy'!AF55</f>
        <v>0</v>
      </c>
      <c r="V19" s="10">
        <f>+'24-03-345 Ind. Proy'!AG55</f>
        <v>0</v>
      </c>
      <c r="W19" s="10">
        <f>+'24-03-345 Ind. Proy'!AH55</f>
        <v>9671600</v>
      </c>
      <c r="X19" s="49">
        <f>+'24-03-345 Ind. Proy'!AI46</f>
        <v>0.37295598872550684</v>
      </c>
      <c r="Y19" s="49">
        <f>+'24-03-345 Ind. Proy'!AJ55</f>
        <v>1.8010107410227745E-2</v>
      </c>
    </row>
    <row r="20" spans="1:25" s="45" customFormat="1" ht="24.75" customHeight="1" x14ac:dyDescent="0.25">
      <c r="A20" s="50" t="s">
        <v>66</v>
      </c>
      <c r="B20" s="10">
        <f>+'24-03-345 Ind. Proy'!J59</f>
        <v>49600508</v>
      </c>
      <c r="C20" s="10">
        <f>+'24-03-345 Ind. Proy'!K59</f>
        <v>40741118</v>
      </c>
      <c r="D20" s="10">
        <f>+'24-03-345 Ind. Proy'!M59</f>
        <v>0</v>
      </c>
      <c r="E20" s="10">
        <f>+'24-03-345 Ind. Proy'!N59</f>
        <v>0</v>
      </c>
      <c r="F20" s="10">
        <f>+'24-03-345 Ind. Proy'!O59</f>
        <v>0</v>
      </c>
      <c r="G20" s="10">
        <f>+'24-03-345 Ind. Proy'!R59</f>
        <v>0</v>
      </c>
      <c r="H20" s="10">
        <f>+'24-03-345 Ind. Proy'!S59</f>
        <v>2959297</v>
      </c>
      <c r="I20" s="10">
        <f>+'24-03-345 Ind. Proy'!T59</f>
        <v>3081614</v>
      </c>
      <c r="J20" s="10">
        <f>+'24-03-345 Ind. Proy'!U59</f>
        <v>6040911</v>
      </c>
      <c r="K20" s="10">
        <f>+'24-03-345 Ind. Proy'!V59</f>
        <v>7972497</v>
      </c>
      <c r="L20" s="10">
        <f>+'24-03-345 Ind. Proy'!W59</f>
        <v>2625869</v>
      </c>
      <c r="M20" s="10">
        <f>+'24-03-345 Ind. Proy'!X59</f>
        <v>3883321</v>
      </c>
      <c r="N20" s="10">
        <f>+'24-03-345 Ind. Proy'!Y59</f>
        <v>14481687</v>
      </c>
      <c r="O20" s="10">
        <f>+'24-03-345 Ind. Proy'!Z59</f>
        <v>0</v>
      </c>
      <c r="P20" s="10">
        <f>+'24-03-345 Ind. Proy'!AA59</f>
        <v>0</v>
      </c>
      <c r="Q20" s="10">
        <f>+'24-03-345 Ind. Proy'!AB59</f>
        <v>0</v>
      </c>
      <c r="R20" s="10">
        <f>+'24-03-345 Ind. Proy'!AC59</f>
        <v>0</v>
      </c>
      <c r="S20" s="10">
        <f>+'24-03-345 Ind. Proy'!AD59</f>
        <v>0</v>
      </c>
      <c r="T20" s="10">
        <f>+'24-03-345 Ind. Proy'!AE59</f>
        <v>0</v>
      </c>
      <c r="U20" s="10">
        <f>+'24-03-345 Ind. Proy'!AF59</f>
        <v>0</v>
      </c>
      <c r="V20" s="10">
        <f>+'24-03-345 Ind. Proy'!AG59</f>
        <v>0</v>
      </c>
      <c r="W20" s="10">
        <f>+'24-03-345 Ind. Proy'!AH59</f>
        <v>20522598</v>
      </c>
      <c r="X20" s="49">
        <f>+'24-03-345 Ind. Proy'!AI47</f>
        <v>0.43110225150269976</v>
      </c>
      <c r="Y20" s="49">
        <f>+'24-03-345 Ind. Proy'!AJ59</f>
        <v>3.8216447569887617E-2</v>
      </c>
    </row>
    <row r="21" spans="1:25" s="45" customFormat="1" ht="24.75" customHeight="1" x14ac:dyDescent="0.25">
      <c r="A21" s="50" t="s">
        <v>68</v>
      </c>
      <c r="B21" s="10">
        <f>+'24-03-345 Ind. Proy'!J63</f>
        <v>20681389</v>
      </c>
      <c r="C21" s="10">
        <f>+'24-03-345 Ind. Proy'!K63</f>
        <v>11355994</v>
      </c>
      <c r="D21" s="10">
        <f>+'24-03-345 Ind. Proy'!M63</f>
        <v>0</v>
      </c>
      <c r="E21" s="10">
        <f>+'24-03-345 Ind. Proy'!N63</f>
        <v>0</v>
      </c>
      <c r="F21" s="10">
        <f>+'24-03-345 Ind. Proy'!O63</f>
        <v>0</v>
      </c>
      <c r="G21" s="10">
        <f>+'24-03-345 Ind. Proy'!R63</f>
        <v>0</v>
      </c>
      <c r="H21" s="10">
        <f>+'24-03-345 Ind. Proy'!S63</f>
        <v>1961111</v>
      </c>
      <c r="I21" s="10">
        <f>+'24-03-345 Ind. Proy'!T63</f>
        <v>1258644</v>
      </c>
      <c r="J21" s="10">
        <f>+'24-03-345 Ind. Proy'!U63</f>
        <v>3219755</v>
      </c>
      <c r="K21" s="10">
        <f>+'24-03-345 Ind. Proy'!V63</f>
        <v>1442995</v>
      </c>
      <c r="L21" s="10">
        <f>+'24-03-345 Ind. Proy'!W63</f>
        <v>1669641</v>
      </c>
      <c r="M21" s="10">
        <f>+'24-03-345 Ind. Proy'!X63</f>
        <v>2077855</v>
      </c>
      <c r="N21" s="10">
        <f>+'24-03-345 Ind. Proy'!Y63</f>
        <v>5190491</v>
      </c>
      <c r="O21" s="10">
        <f>+'24-03-345 Ind. Proy'!Z63</f>
        <v>0</v>
      </c>
      <c r="P21" s="10">
        <f>+'24-03-345 Ind. Proy'!AA63</f>
        <v>0</v>
      </c>
      <c r="Q21" s="10">
        <f>+'24-03-345 Ind. Proy'!AB63</f>
        <v>0</v>
      </c>
      <c r="R21" s="10">
        <f>+'24-03-345 Ind. Proy'!AC63</f>
        <v>0</v>
      </c>
      <c r="S21" s="10">
        <f>+'24-03-345 Ind. Proy'!AD63</f>
        <v>0</v>
      </c>
      <c r="T21" s="10">
        <f>+'24-03-345 Ind. Proy'!AE63</f>
        <v>0</v>
      </c>
      <c r="U21" s="10">
        <f>+'24-03-345 Ind. Proy'!AF63</f>
        <v>0</v>
      </c>
      <c r="V21" s="10">
        <f>+'24-03-345 Ind. Proy'!AG63</f>
        <v>0</v>
      </c>
      <c r="W21" s="10">
        <f>+'24-03-345 Ind. Proy'!AH63</f>
        <v>8410246</v>
      </c>
      <c r="X21" s="49">
        <f>+'24-03-345 Ind. Proy'!AI63</f>
        <v>0.40665769596036322</v>
      </c>
      <c r="Y21" s="49">
        <f>+'24-03-345 Ind. Proy'!AJ63</f>
        <v>1.5661259130489085E-2</v>
      </c>
    </row>
    <row r="22" spans="1:25" s="45" customFormat="1" ht="24.75" customHeight="1" x14ac:dyDescent="0.25">
      <c r="A22" s="50" t="s">
        <v>173</v>
      </c>
      <c r="B22" s="10">
        <f>+'24-03-345 Ind. Proy'!J67</f>
        <v>400000</v>
      </c>
      <c r="C22" s="10">
        <f>+'24-03-345 Ind. Proy'!K67</f>
        <v>93565</v>
      </c>
      <c r="D22" s="10">
        <f>+'24-03-345 Ind. Proy'!M67</f>
        <v>0</v>
      </c>
      <c r="E22" s="10">
        <f>+'24-03-345 Ind. Proy'!N67</f>
        <v>0</v>
      </c>
      <c r="F22" s="10">
        <f>+'24-03-345 Ind. Proy'!O67</f>
        <v>0</v>
      </c>
      <c r="G22" s="10">
        <f>+'24-03-345 Ind. Proy'!R64</f>
        <v>0</v>
      </c>
      <c r="H22" s="10">
        <f>+'24-03-345 Ind. Proy'!S64</f>
        <v>0</v>
      </c>
      <c r="I22" s="10">
        <f>+'24-03-345 Ind. Proy'!T64</f>
        <v>0</v>
      </c>
      <c r="J22" s="10">
        <f>+'24-03-345 Ind. Proy'!U67</f>
        <v>0</v>
      </c>
      <c r="K22" s="10">
        <f>+'24-03-345 Ind. Proy'!V64</f>
        <v>0</v>
      </c>
      <c r="L22" s="10">
        <f>+'24-03-345 Ind. Proy'!W64</f>
        <v>0</v>
      </c>
      <c r="M22" s="10">
        <f>+'24-03-345 Ind. Proy'!X64</f>
        <v>0</v>
      </c>
      <c r="N22" s="10">
        <f>+'24-03-345 Ind. Proy'!Y67</f>
        <v>93565</v>
      </c>
      <c r="O22" s="10">
        <f>+'24-03-345 Ind. Proy'!Z64</f>
        <v>0</v>
      </c>
      <c r="P22" s="10">
        <f>+'24-03-345 Ind. Proy'!AA64</f>
        <v>0</v>
      </c>
      <c r="Q22" s="10">
        <f>+'24-03-345 Ind. Proy'!AB64</f>
        <v>0</v>
      </c>
      <c r="R22" s="10">
        <f>+'24-03-345 Ind. Proy'!AC67</f>
        <v>0</v>
      </c>
      <c r="S22" s="10">
        <f>+'24-03-345 Ind. Proy'!AD64</f>
        <v>0</v>
      </c>
      <c r="T22" s="10">
        <f>+'24-03-345 Ind. Proy'!AE64</f>
        <v>0</v>
      </c>
      <c r="U22" s="10">
        <f>+'24-03-345 Ind. Proy'!AF64</f>
        <v>0</v>
      </c>
      <c r="V22" s="10">
        <f>+'24-03-345 Ind. Proy'!AG67</f>
        <v>0</v>
      </c>
      <c r="W22" s="10">
        <f>+'24-03-345 Ind. Proy'!AH67</f>
        <v>93565</v>
      </c>
      <c r="X22" s="49">
        <f>+'24-03-345 Ind. Proy'!AI67</f>
        <v>0.2339125</v>
      </c>
      <c r="Y22" s="49">
        <f>+'24-03-345 Ind. Proy'!AJ67</f>
        <v>1.7423339466458073E-4</v>
      </c>
    </row>
    <row r="23" spans="1:25" s="45" customFormat="1" ht="24.75" customHeight="1" x14ac:dyDescent="0.25">
      <c r="A23" s="50" t="s">
        <v>70</v>
      </c>
      <c r="B23" s="10">
        <f>+'24-03-345 Ind. Proy'!J71</f>
        <v>69273520</v>
      </c>
      <c r="C23" s="10">
        <f>+'24-03-345 Ind. Proy'!K71</f>
        <v>62479736</v>
      </c>
      <c r="D23" s="10">
        <f>+'24-03-345 Ind. Proy'!M71</f>
        <v>0</v>
      </c>
      <c r="E23" s="10">
        <f>+'24-03-345 Ind. Proy'!N71</f>
        <v>0</v>
      </c>
      <c r="F23" s="10">
        <f>+'24-03-345 Ind. Proy'!O71</f>
        <v>0</v>
      </c>
      <c r="G23" s="10">
        <f>+'24-03-345 Ind. Proy'!R71</f>
        <v>0</v>
      </c>
      <c r="H23" s="10">
        <f>+'24-03-345 Ind. Proy'!S71</f>
        <v>0</v>
      </c>
      <c r="I23" s="10">
        <f>+'24-03-345 Ind. Proy'!T71</f>
        <v>9120179</v>
      </c>
      <c r="J23" s="10">
        <f>+'24-03-345 Ind. Proy'!U71</f>
        <v>16497566</v>
      </c>
      <c r="K23" s="10">
        <f>+'24-03-345 Ind. Proy'!V71</f>
        <v>5428542</v>
      </c>
      <c r="L23" s="10">
        <f>+'24-03-345 Ind. Proy'!W71</f>
        <v>6065530</v>
      </c>
      <c r="M23" s="10">
        <f>+'24-03-345 Ind. Proy'!X71</f>
        <v>4643108</v>
      </c>
      <c r="N23" s="10">
        <f>+'24-03-345 Ind. Proy'!Y71</f>
        <v>16137180</v>
      </c>
      <c r="O23" s="10">
        <f>+'24-03-345 Ind. Proy'!Z71</f>
        <v>0</v>
      </c>
      <c r="P23" s="10">
        <f>+'24-03-345 Ind. Proy'!AA71</f>
        <v>0</v>
      </c>
      <c r="Q23" s="10">
        <f>+'24-03-345 Ind. Proy'!AB71</f>
        <v>0</v>
      </c>
      <c r="R23" s="10">
        <f>+'24-03-345 Ind. Proy'!AC71</f>
        <v>0</v>
      </c>
      <c r="S23" s="10">
        <f>+'24-03-345 Ind. Proy'!AD71</f>
        <v>0</v>
      </c>
      <c r="T23" s="10">
        <f>+'24-03-345 Ind. Proy'!AE71</f>
        <v>0</v>
      </c>
      <c r="U23" s="10">
        <f>+'24-03-345 Ind. Proy'!AF71</f>
        <v>0</v>
      </c>
      <c r="V23" s="10">
        <f>+'24-03-345 Ind. Proy'!AG71</f>
        <v>0</v>
      </c>
      <c r="W23" s="10">
        <f>+'24-03-345 Ind. Proy'!AH71</f>
        <v>32634746</v>
      </c>
      <c r="X23" s="49">
        <f>+'24-03-345 Ind. Proy'!AI71</f>
        <v>0.47109986615376265</v>
      </c>
      <c r="Y23" s="49">
        <f>+'24-03-345 Ind. Proy'!AJ71</f>
        <v>6.0771256127786534E-2</v>
      </c>
    </row>
    <row r="24" spans="1:25" s="45" customFormat="1" ht="24.75" customHeight="1" x14ac:dyDescent="0.25">
      <c r="A24" s="51" t="s">
        <v>72</v>
      </c>
      <c r="B24" s="10">
        <f>+'24-03-345 Ind. Proy'!J75</f>
        <v>1628859179</v>
      </c>
      <c r="C24" s="10">
        <f>+'24-03-345 Ind. Proy'!K75</f>
        <v>781628058</v>
      </c>
      <c r="D24" s="10">
        <f>+'24-03-345 Ind. Proy'!M75</f>
        <v>0</v>
      </c>
      <c r="E24" s="10">
        <f>+'24-03-345 Ind. Proy'!N75</f>
        <v>0</v>
      </c>
      <c r="F24" s="10">
        <f>+'24-03-345 Ind. Proy'!O75</f>
        <v>0</v>
      </c>
      <c r="G24" s="10">
        <f>+'24-03-345 Ind. Proy'!R75</f>
        <v>0</v>
      </c>
      <c r="H24" s="10">
        <f>+'24-03-345 Ind. Proy'!S75</f>
        <v>98588480</v>
      </c>
      <c r="I24" s="10">
        <f>+'24-03-345 Ind. Proy'!T75</f>
        <v>65559072</v>
      </c>
      <c r="J24" s="10">
        <f>+'24-03-345 Ind. Proy'!U75</f>
        <v>164147552</v>
      </c>
      <c r="K24" s="10">
        <f>+'24-03-345 Ind. Proy'!V75</f>
        <v>52504343</v>
      </c>
      <c r="L24" s="10">
        <f>+'24-03-345 Ind. Proy'!W75</f>
        <v>71356013</v>
      </c>
      <c r="M24" s="10">
        <f>+'24-03-345 Ind. Proy'!X75</f>
        <v>79923807</v>
      </c>
      <c r="N24" s="10">
        <f>+'24-03-345 Ind. Proy'!Y75</f>
        <v>203784163</v>
      </c>
      <c r="O24" s="10">
        <f>+'24-03-345 Ind. Proy'!Z75</f>
        <v>0</v>
      </c>
      <c r="P24" s="10">
        <f>+'24-03-345 Ind. Proy'!AA75</f>
        <v>0</v>
      </c>
      <c r="Q24" s="10">
        <f>+'24-03-345 Ind. Proy'!AB75</f>
        <v>0</v>
      </c>
      <c r="R24" s="10">
        <f>+'24-03-345 Ind. Proy'!AC75</f>
        <v>0</v>
      </c>
      <c r="S24" s="10">
        <f>+'24-03-345 Ind. Proy'!AD75</f>
        <v>0</v>
      </c>
      <c r="T24" s="10">
        <f>+'24-03-345 Ind. Proy'!AE75</f>
        <v>0</v>
      </c>
      <c r="U24" s="10">
        <f>+'24-03-345 Ind. Proy'!AF75</f>
        <v>0</v>
      </c>
      <c r="V24" s="10">
        <f>+'24-03-345 Ind. Proy'!AG75</f>
        <v>0</v>
      </c>
      <c r="W24" s="10">
        <f>+'24-03-345 Ind. Proy'!AH75</f>
        <v>367931715</v>
      </c>
      <c r="X24" s="49">
        <f>+'24-03-345 Ind. Proy'!AI75</f>
        <v>0.22588307187235368</v>
      </c>
      <c r="Y24" s="49">
        <f>+'24-03-345 Ind. Proy'!AJ75</f>
        <v>0.68514927279656956</v>
      </c>
    </row>
    <row r="25" spans="1:25" ht="36" customHeight="1" x14ac:dyDescent="0.25">
      <c r="A25" s="173" t="str">
        <f>"TOTAL ASIG."&amp;" "&amp;$A$5</f>
        <v>TOTAL ASIG. 24-03-345 "Programa Eje (Ley Nº 20.595)"</v>
      </c>
      <c r="B25" s="174">
        <f t="shared" ref="B25:W25" si="0">SUM(B8:B24)</f>
        <v>2007495000</v>
      </c>
      <c r="C25" s="174">
        <f>SUM(C8:C24)</f>
        <v>1052767991</v>
      </c>
      <c r="D25" s="174">
        <f t="shared" si="0"/>
        <v>0</v>
      </c>
      <c r="E25" s="174">
        <f>SUM(E8:E24)</f>
        <v>0</v>
      </c>
      <c r="F25" s="174">
        <f t="shared" si="0"/>
        <v>0</v>
      </c>
      <c r="G25" s="174">
        <f t="shared" si="0"/>
        <v>0</v>
      </c>
      <c r="H25" s="174">
        <f t="shared" si="0"/>
        <v>122663874</v>
      </c>
      <c r="I25" s="174">
        <f t="shared" si="0"/>
        <v>101818586</v>
      </c>
      <c r="J25" s="174">
        <f t="shared" si="0"/>
        <v>231859847</v>
      </c>
      <c r="K25" s="174">
        <f t="shared" si="0"/>
        <v>82367795</v>
      </c>
      <c r="L25" s="174">
        <f t="shared" si="0"/>
        <v>103166978</v>
      </c>
      <c r="M25" s="174">
        <f t="shared" si="0"/>
        <v>118866428</v>
      </c>
      <c r="N25" s="174">
        <f t="shared" si="0"/>
        <v>304494766</v>
      </c>
      <c r="O25" s="174">
        <f t="shared" si="0"/>
        <v>0</v>
      </c>
      <c r="P25" s="174">
        <f t="shared" si="0"/>
        <v>0</v>
      </c>
      <c r="Q25" s="174">
        <f t="shared" si="0"/>
        <v>0</v>
      </c>
      <c r="R25" s="174">
        <f t="shared" si="0"/>
        <v>0</v>
      </c>
      <c r="S25" s="174">
        <f t="shared" si="0"/>
        <v>0</v>
      </c>
      <c r="T25" s="174">
        <f t="shared" si="0"/>
        <v>0</v>
      </c>
      <c r="U25" s="174">
        <f t="shared" si="0"/>
        <v>0</v>
      </c>
      <c r="V25" s="174">
        <f t="shared" si="0"/>
        <v>0</v>
      </c>
      <c r="W25" s="174">
        <f t="shared" si="0"/>
        <v>537009568</v>
      </c>
      <c r="X25" s="175">
        <f>+'24-03-345 Ind. Proy'!AI76</f>
        <v>0.2675023190593252</v>
      </c>
      <c r="Y25" s="175">
        <f>'24-03-345 Ind. Proy'!AJ76</f>
        <v>1</v>
      </c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25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25">
      <c r="A34" s="15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5"/>
      <c r="W34" s="15"/>
      <c r="X34" s="15"/>
      <c r="Y34" s="15"/>
    </row>
    <row r="35" spans="1:25" x14ac:dyDescent="0.25">
      <c r="A35" s="15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5"/>
      <c r="W35" s="15"/>
      <c r="X35" s="15"/>
      <c r="Y35" s="15"/>
    </row>
    <row r="36" spans="1:25" x14ac:dyDescent="0.25">
      <c r="A36" s="15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5"/>
      <c r="W36" s="15"/>
      <c r="X36" s="15"/>
      <c r="Y36" s="15"/>
    </row>
    <row r="37" spans="1:25" x14ac:dyDescent="0.25">
      <c r="A37" s="15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5"/>
      <c r="W37" s="15"/>
      <c r="X37" s="15"/>
      <c r="Y37" s="15"/>
    </row>
    <row r="38" spans="1:25" x14ac:dyDescent="0.25">
      <c r="A38" s="15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5"/>
      <c r="W38" s="15"/>
      <c r="X38" s="15"/>
      <c r="Y38" s="15"/>
    </row>
    <row r="39" spans="1:25" x14ac:dyDescent="0.25">
      <c r="A39" s="15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5"/>
      <c r="W39" s="15"/>
      <c r="X39" s="15"/>
      <c r="Y39" s="15"/>
    </row>
    <row r="40" spans="1:25" x14ac:dyDescent="0.25">
      <c r="A40" s="15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5"/>
      <c r="W40" s="15"/>
      <c r="X40" s="15"/>
      <c r="Y40" s="15"/>
    </row>
    <row r="41" spans="1:25" x14ac:dyDescent="0.25">
      <c r="A41" s="15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5"/>
      <c r="W41" s="15"/>
      <c r="X41" s="15"/>
      <c r="Y41" s="15"/>
    </row>
    <row r="42" spans="1:25" x14ac:dyDescent="0.25">
      <c r="A42" s="15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5"/>
      <c r="W42" s="15"/>
      <c r="X42" s="15"/>
      <c r="Y42" s="15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35433070866141736" bottom="0.74803149606299213" header="0.31496062992125984" footer="0.31496062992125984"/>
  <pageSetup paperSize="41" scale="96" orientation="landscape" r:id="rId1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78"/>
  <sheetViews>
    <sheetView zoomScaleNormal="100" workbookViewId="0">
      <pane xSplit="5" ySplit="7" topLeftCell="G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AI48" sqref="AI48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hidden="1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customWidth="1" outlineLevel="1"/>
    <col min="23" max="23" width="7.7109375" style="13" customWidth="1" outlineLevel="1"/>
    <col min="24" max="24" width="12.1406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5" customHeight="1" x14ac:dyDescent="0.25">
      <c r="A5" s="233" t="s">
        <v>152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 x14ac:dyDescent="0.25">
      <c r="A8" s="261" t="s">
        <v>42</v>
      </c>
      <c r="B8" s="262"/>
      <c r="C8" s="262"/>
      <c r="D8" s="262"/>
      <c r="E8" s="263"/>
      <c r="F8" s="17"/>
      <c r="G8" s="18"/>
      <c r="H8" s="19"/>
      <c r="I8" s="19"/>
      <c r="J8" s="224">
        <v>112277</v>
      </c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8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270"/>
      <c r="K9" s="52">
        <v>18713</v>
      </c>
      <c r="L9" s="93" t="s">
        <v>161</v>
      </c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>
        <v>18713</v>
      </c>
      <c r="Y9" s="32">
        <f>SUM(V9:X9)</f>
        <v>18713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18713</v>
      </c>
      <c r="AI9" s="33">
        <f>IF(ISERROR(AH9/J9),0,AH9/J9)</f>
        <v>0</v>
      </c>
      <c r="AJ9" s="34">
        <f>IF(ISERROR(AH9/$AH$61),"-",AH9/$AH$61)</f>
        <v>9.7524397906839676E-4</v>
      </c>
      <c r="AK9" s="12"/>
      <c r="AL9" s="12"/>
      <c r="AM9" s="12"/>
      <c r="AN9" s="12"/>
      <c r="AO9" s="12"/>
      <c r="AP9" s="12"/>
      <c r="AQ9" s="12"/>
      <c r="AR9" s="12"/>
    </row>
    <row r="10" spans="1:44" ht="18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225"/>
      <c r="K10" s="92"/>
      <c r="L10" s="93" t="s">
        <v>162</v>
      </c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4">
        <f>IF(ISERROR(AH10/$AH$61),"-",AH10/$AH$61)</f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s="74" customFormat="1" ht="12.75" customHeight="1" x14ac:dyDescent="0.25">
      <c r="A11" s="199" t="s">
        <v>43</v>
      </c>
      <c r="B11" s="200"/>
      <c r="C11" s="200"/>
      <c r="D11" s="200"/>
      <c r="E11" s="200"/>
      <c r="F11" s="200"/>
      <c r="G11" s="200"/>
      <c r="H11" s="200"/>
      <c r="I11" s="201"/>
      <c r="J11" s="162">
        <f>J8</f>
        <v>112277</v>
      </c>
      <c r="K11" s="162">
        <f>SUM(K9:K10)</f>
        <v>18713</v>
      </c>
      <c r="L11" s="190"/>
      <c r="M11" s="162">
        <f>SUM(M9:M10)</f>
        <v>0</v>
      </c>
      <c r="N11" s="162">
        <f>SUM(N9:N10)</f>
        <v>0</v>
      </c>
      <c r="O11" s="162">
        <f>SUM(O9:O10)</f>
        <v>0</v>
      </c>
      <c r="P11" s="164"/>
      <c r="Q11" s="165"/>
      <c r="R11" s="162">
        <f t="shared" ref="R11:AH11" si="0">SUM(R9:R10)</f>
        <v>0</v>
      </c>
      <c r="S11" s="162">
        <f t="shared" si="0"/>
        <v>0</v>
      </c>
      <c r="T11" s="162">
        <f t="shared" si="0"/>
        <v>0</v>
      </c>
      <c r="U11" s="162">
        <f t="shared" si="0"/>
        <v>0</v>
      </c>
      <c r="V11" s="162">
        <f t="shared" si="0"/>
        <v>0</v>
      </c>
      <c r="W11" s="162">
        <f t="shared" si="0"/>
        <v>0</v>
      </c>
      <c r="X11" s="162">
        <f t="shared" si="0"/>
        <v>18713</v>
      </c>
      <c r="Y11" s="162">
        <f t="shared" si="0"/>
        <v>18713</v>
      </c>
      <c r="Z11" s="162">
        <f t="shared" si="0"/>
        <v>0</v>
      </c>
      <c r="AA11" s="162">
        <f t="shared" si="0"/>
        <v>0</v>
      </c>
      <c r="AB11" s="162">
        <f t="shared" si="0"/>
        <v>0</v>
      </c>
      <c r="AC11" s="162">
        <f t="shared" si="0"/>
        <v>0</v>
      </c>
      <c r="AD11" s="162">
        <f t="shared" si="0"/>
        <v>0</v>
      </c>
      <c r="AE11" s="162">
        <f t="shared" si="0"/>
        <v>0</v>
      </c>
      <c r="AF11" s="162">
        <f t="shared" si="0"/>
        <v>0</v>
      </c>
      <c r="AG11" s="162">
        <f t="shared" si="0"/>
        <v>0</v>
      </c>
      <c r="AH11" s="162">
        <f t="shared" si="0"/>
        <v>18713</v>
      </c>
      <c r="AI11" s="166">
        <f>IF(ISERROR(AH11/J11),0,AH11/J11)</f>
        <v>0.16666815109060626</v>
      </c>
      <c r="AJ11" s="166">
        <f>IF(ISERROR(AH11/$AH$61),0,AH11/$AH$61)</f>
        <v>9.7524397906839676E-4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 x14ac:dyDescent="0.25">
      <c r="A12" s="261" t="s">
        <v>44</v>
      </c>
      <c r="B12" s="262"/>
      <c r="C12" s="262"/>
      <c r="D12" s="262"/>
      <c r="E12" s="263"/>
      <c r="F12" s="17"/>
      <c r="G12" s="18"/>
      <c r="H12" s="19"/>
      <c r="I12" s="19"/>
      <c r="J12" s="264">
        <v>5581236</v>
      </c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44" ht="15" customHeight="1" outlineLevel="1" x14ac:dyDescent="0.25">
      <c r="A13" s="25">
        <v>1</v>
      </c>
      <c r="B13" s="26"/>
      <c r="C13" s="35"/>
      <c r="D13" s="36"/>
      <c r="E13" s="37"/>
      <c r="F13" s="29"/>
      <c r="G13" s="29"/>
      <c r="H13" s="28"/>
      <c r="I13" s="28"/>
      <c r="J13" s="282"/>
      <c r="K13" s="92"/>
      <c r="L13" s="93" t="s">
        <v>161</v>
      </c>
      <c r="M13" s="31"/>
      <c r="N13" s="31"/>
      <c r="O13" s="31"/>
      <c r="P13" s="37"/>
      <c r="Q13" s="37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4">
        <f>IF(ISERROR(AH13/$AH$61),"-",AH13/$AH$61)</f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5" customHeight="1" outlineLevel="1" x14ac:dyDescent="0.25">
      <c r="A14" s="25">
        <v>1</v>
      </c>
      <c r="B14" s="26"/>
      <c r="C14" s="35"/>
      <c r="D14" s="36"/>
      <c r="E14" s="37"/>
      <c r="F14" s="29"/>
      <c r="G14" s="29"/>
      <c r="H14" s="28"/>
      <c r="I14" s="28"/>
      <c r="J14" s="265"/>
      <c r="K14" s="92"/>
      <c r="L14" s="93" t="s">
        <v>162</v>
      </c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4">
        <f>IF(ISERROR(AH14/$AH$61),"-",AH14/$AH$61)</f>
        <v>0</v>
      </c>
      <c r="AK14" s="12"/>
      <c r="AL14" s="12"/>
      <c r="AM14" s="12"/>
      <c r="AN14" s="12"/>
      <c r="AO14" s="12"/>
      <c r="AP14" s="12"/>
      <c r="AQ14" s="12"/>
      <c r="AR14" s="12"/>
    </row>
    <row r="15" spans="1:44" s="74" customFormat="1" ht="12.75" customHeight="1" x14ac:dyDescent="0.25">
      <c r="A15" s="199" t="s">
        <v>45</v>
      </c>
      <c r="B15" s="275"/>
      <c r="C15" s="200"/>
      <c r="D15" s="200"/>
      <c r="E15" s="200"/>
      <c r="F15" s="200"/>
      <c r="G15" s="200"/>
      <c r="H15" s="200"/>
      <c r="I15" s="201"/>
      <c r="J15" s="162">
        <f>J12</f>
        <v>5581236</v>
      </c>
      <c r="K15" s="162">
        <f>SUM(K13:K14)</f>
        <v>0</v>
      </c>
      <c r="L15" s="163"/>
      <c r="M15" s="162">
        <f>SUM(M14:M14)</f>
        <v>0</v>
      </c>
      <c r="N15" s="162">
        <f>SUM(N14:N14)</f>
        <v>0</v>
      </c>
      <c r="O15" s="162">
        <f>SUM(O14:O14)</f>
        <v>0</v>
      </c>
      <c r="P15" s="164"/>
      <c r="Q15" s="165"/>
      <c r="R15" s="162">
        <f t="shared" ref="R15:AG15" si="1">SUM(R14:R14)</f>
        <v>0</v>
      </c>
      <c r="S15" s="162">
        <f t="shared" si="1"/>
        <v>0</v>
      </c>
      <c r="T15" s="162">
        <f>SUM(T13:T14)</f>
        <v>0</v>
      </c>
      <c r="U15" s="162">
        <f>SUM(U13:U14)</f>
        <v>0</v>
      </c>
      <c r="V15" s="162">
        <f t="shared" si="1"/>
        <v>0</v>
      </c>
      <c r="W15" s="162">
        <f t="shared" si="1"/>
        <v>0</v>
      </c>
      <c r="X15" s="162">
        <f t="shared" si="1"/>
        <v>0</v>
      </c>
      <c r="Y15" s="162">
        <f t="shared" si="1"/>
        <v>0</v>
      </c>
      <c r="Z15" s="162">
        <f t="shared" si="1"/>
        <v>0</v>
      </c>
      <c r="AA15" s="162">
        <f t="shared" si="1"/>
        <v>0</v>
      </c>
      <c r="AB15" s="162">
        <f t="shared" si="1"/>
        <v>0</v>
      </c>
      <c r="AC15" s="162">
        <f t="shared" si="1"/>
        <v>0</v>
      </c>
      <c r="AD15" s="162">
        <f t="shared" si="1"/>
        <v>0</v>
      </c>
      <c r="AE15" s="162">
        <f t="shared" si="1"/>
        <v>0</v>
      </c>
      <c r="AF15" s="162">
        <f t="shared" si="1"/>
        <v>0</v>
      </c>
      <c r="AG15" s="162">
        <f t="shared" si="1"/>
        <v>0</v>
      </c>
      <c r="AH15" s="162">
        <f>SUM(AH13:AH14)</f>
        <v>0</v>
      </c>
      <c r="AI15" s="166">
        <f>IF(ISERROR(AH15/J15),0,AH15/J15)</f>
        <v>0</v>
      </c>
      <c r="AJ15" s="166">
        <f>IF(ISERROR(AH15/$AH$61),0,AH15/$AH$61)</f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x14ac:dyDescent="0.25">
      <c r="A16" s="254" t="s">
        <v>46</v>
      </c>
      <c r="B16" s="255"/>
      <c r="C16" s="255"/>
      <c r="D16" s="255"/>
      <c r="E16" s="256"/>
      <c r="F16" s="17"/>
      <c r="G16" s="18"/>
      <c r="H16" s="19"/>
      <c r="I16" s="19"/>
      <c r="J16" s="224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4"/>
      <c r="AJ16" s="24"/>
    </row>
    <row r="17" spans="1:44" ht="35.1" hidden="1" customHeight="1" outlineLevel="1" x14ac:dyDescent="0.25">
      <c r="A17" s="25">
        <v>1</v>
      </c>
      <c r="B17" s="26"/>
      <c r="C17" s="35"/>
      <c r="D17" s="36"/>
      <c r="E17" s="37"/>
      <c r="F17" s="29"/>
      <c r="G17" s="29"/>
      <c r="H17" s="28"/>
      <c r="I17" s="28"/>
      <c r="J17" s="283"/>
      <c r="K17" s="92"/>
      <c r="L17" s="93" t="s">
        <v>161</v>
      </c>
      <c r="M17" s="31"/>
      <c r="N17" s="31"/>
      <c r="O17" s="31"/>
      <c r="P17" s="37"/>
      <c r="Q17" s="37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IF(ISERROR(AH17/J16),0,AH17/J16)</f>
        <v>0</v>
      </c>
      <c r="AJ17" s="34">
        <f>IF(ISERROR(AH17/$AH$61),"-",AH17/$AH$61)</f>
        <v>0</v>
      </c>
      <c r="AK17" s="12"/>
      <c r="AL17" s="12"/>
      <c r="AM17" s="12"/>
      <c r="AN17" s="12"/>
      <c r="AO17" s="12"/>
      <c r="AP17" s="12"/>
      <c r="AQ17" s="12"/>
      <c r="AR17" s="12"/>
    </row>
    <row r="18" spans="1:44" s="74" customFormat="1" ht="12.75" hidden="1" customHeight="1" x14ac:dyDescent="0.25">
      <c r="A18" s="247" t="s">
        <v>47</v>
      </c>
      <c r="B18" s="248"/>
      <c r="C18" s="249"/>
      <c r="D18" s="249"/>
      <c r="E18" s="249"/>
      <c r="F18" s="249"/>
      <c r="G18" s="249"/>
      <c r="H18" s="249"/>
      <c r="I18" s="250"/>
      <c r="J18" s="69">
        <f>SUM(J16:J16)</f>
        <v>0</v>
      </c>
      <c r="K18" s="69">
        <f>SUM(K17:K17)</f>
        <v>0</v>
      </c>
      <c r="L18" s="75"/>
      <c r="M18" s="69">
        <f>SUM(M17:M17)</f>
        <v>0</v>
      </c>
      <c r="N18" s="69">
        <f>SUM(N17:N17)</f>
        <v>0</v>
      </c>
      <c r="O18" s="69">
        <f>SUM(O17:O17)</f>
        <v>0</v>
      </c>
      <c r="P18" s="72"/>
      <c r="Q18" s="76"/>
      <c r="R18" s="69">
        <f t="shared" ref="R18:AH18" si="2">SUM(R17:R17)</f>
        <v>0</v>
      </c>
      <c r="S18" s="69">
        <f t="shared" si="2"/>
        <v>0</v>
      </c>
      <c r="T18" s="69">
        <f t="shared" si="2"/>
        <v>0</v>
      </c>
      <c r="U18" s="69">
        <f t="shared" si="2"/>
        <v>0</v>
      </c>
      <c r="V18" s="69">
        <f t="shared" si="2"/>
        <v>0</v>
      </c>
      <c r="W18" s="69">
        <f t="shared" si="2"/>
        <v>0</v>
      </c>
      <c r="X18" s="69">
        <f t="shared" si="2"/>
        <v>0</v>
      </c>
      <c r="Y18" s="69">
        <f t="shared" si="2"/>
        <v>0</v>
      </c>
      <c r="Z18" s="69">
        <f t="shared" si="2"/>
        <v>0</v>
      </c>
      <c r="AA18" s="69">
        <f t="shared" si="2"/>
        <v>0</v>
      </c>
      <c r="AB18" s="69">
        <f t="shared" si="2"/>
        <v>0</v>
      </c>
      <c r="AC18" s="69">
        <f t="shared" si="2"/>
        <v>0</v>
      </c>
      <c r="AD18" s="69">
        <f t="shared" si="2"/>
        <v>0</v>
      </c>
      <c r="AE18" s="69">
        <f t="shared" si="2"/>
        <v>0</v>
      </c>
      <c r="AF18" s="69">
        <f t="shared" si="2"/>
        <v>0</v>
      </c>
      <c r="AG18" s="69">
        <f t="shared" si="2"/>
        <v>0</v>
      </c>
      <c r="AH18" s="69">
        <f t="shared" si="2"/>
        <v>0</v>
      </c>
      <c r="AI18" s="73">
        <f>IF(ISERROR(AH18/J18),0,AH18/J18)</f>
        <v>0</v>
      </c>
      <c r="AJ18" s="73">
        <f>IF(ISERROR(AH18/$AH$61),0,AH18/$AH$61)</f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ht="12.75" hidden="1" customHeight="1" x14ac:dyDescent="0.25">
      <c r="A19" s="254" t="s">
        <v>48</v>
      </c>
      <c r="B19" s="255"/>
      <c r="C19" s="255"/>
      <c r="D19" s="255"/>
      <c r="E19" s="256"/>
      <c r="F19" s="17"/>
      <c r="G19" s="18"/>
      <c r="H19" s="19"/>
      <c r="I19" s="19"/>
      <c r="J19" s="224"/>
      <c r="K19" s="20"/>
      <c r="L19" s="21"/>
      <c r="M19" s="22"/>
      <c r="N19" s="22"/>
      <c r="O19" s="22"/>
      <c r="P19" s="18"/>
      <c r="Q19" s="23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4"/>
      <c r="AJ19" s="24"/>
    </row>
    <row r="20" spans="1:44" ht="35.1" hidden="1" customHeight="1" outlineLevel="1" x14ac:dyDescent="0.25">
      <c r="A20" s="25">
        <v>1</v>
      </c>
      <c r="B20" s="26"/>
      <c r="C20" s="35"/>
      <c r="D20" s="36"/>
      <c r="E20" s="37"/>
      <c r="F20" s="29"/>
      <c r="G20" s="29"/>
      <c r="H20" s="28"/>
      <c r="I20" s="28"/>
      <c r="J20" s="283"/>
      <c r="K20" s="92"/>
      <c r="L20" s="93"/>
      <c r="M20" s="31"/>
      <c r="N20" s="31"/>
      <c r="O20" s="31"/>
      <c r="P20" s="37"/>
      <c r="Q20" s="37"/>
      <c r="R20" s="31"/>
      <c r="S20" s="31"/>
      <c r="T20" s="31"/>
      <c r="U20" s="32">
        <f>SUM(R20:T20)</f>
        <v>0</v>
      </c>
      <c r="V20" s="31"/>
      <c r="W20" s="31"/>
      <c r="X20" s="31"/>
      <c r="Y20" s="32">
        <f>SUM(V20:X20)</f>
        <v>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>SUM(U20,Y20,AC20,AG20)</f>
        <v>0</v>
      </c>
      <c r="AI20" s="33">
        <f>IF(ISERROR(AH20/J19),0,AH20/J19)</f>
        <v>0</v>
      </c>
      <c r="AJ20" s="34">
        <f>IF(ISERROR(AH20/$AH$61),"-",AH20/$AH$61)</f>
        <v>0</v>
      </c>
      <c r="AK20" s="12"/>
      <c r="AL20" s="12"/>
      <c r="AM20" s="12"/>
      <c r="AN20" s="12"/>
      <c r="AO20" s="12"/>
      <c r="AP20" s="12"/>
      <c r="AQ20" s="12"/>
      <c r="AR20" s="12"/>
    </row>
    <row r="21" spans="1:44" s="74" customFormat="1" ht="12.75" hidden="1" customHeight="1" x14ac:dyDescent="0.25">
      <c r="A21" s="247" t="s">
        <v>49</v>
      </c>
      <c r="B21" s="248"/>
      <c r="C21" s="249"/>
      <c r="D21" s="249"/>
      <c r="E21" s="249"/>
      <c r="F21" s="249"/>
      <c r="G21" s="249"/>
      <c r="H21" s="249"/>
      <c r="I21" s="250"/>
      <c r="J21" s="69">
        <f>SUM(J19:J19)</f>
        <v>0</v>
      </c>
      <c r="K21" s="69">
        <f>SUM(K20:K20)</f>
        <v>0</v>
      </c>
      <c r="L21" s="75"/>
      <c r="M21" s="69">
        <f>SUM(M20:M20)</f>
        <v>0</v>
      </c>
      <c r="N21" s="69">
        <f>SUM(N20:N20)</f>
        <v>0</v>
      </c>
      <c r="O21" s="69">
        <f>SUM(O20:O20)</f>
        <v>0</v>
      </c>
      <c r="P21" s="72"/>
      <c r="Q21" s="76"/>
      <c r="R21" s="69">
        <f t="shared" ref="R21:AH21" si="3">SUM(R20:R20)</f>
        <v>0</v>
      </c>
      <c r="S21" s="69">
        <f t="shared" si="3"/>
        <v>0</v>
      </c>
      <c r="T21" s="69">
        <f t="shared" si="3"/>
        <v>0</v>
      </c>
      <c r="U21" s="69">
        <f t="shared" si="3"/>
        <v>0</v>
      </c>
      <c r="V21" s="69">
        <f t="shared" si="3"/>
        <v>0</v>
      </c>
      <c r="W21" s="69">
        <f t="shared" si="3"/>
        <v>0</v>
      </c>
      <c r="X21" s="69">
        <f t="shared" si="3"/>
        <v>0</v>
      </c>
      <c r="Y21" s="69">
        <f t="shared" si="3"/>
        <v>0</v>
      </c>
      <c r="Z21" s="69">
        <f t="shared" si="3"/>
        <v>0</v>
      </c>
      <c r="AA21" s="69">
        <f t="shared" si="3"/>
        <v>0</v>
      </c>
      <c r="AB21" s="69">
        <f t="shared" si="3"/>
        <v>0</v>
      </c>
      <c r="AC21" s="69">
        <f t="shared" si="3"/>
        <v>0</v>
      </c>
      <c r="AD21" s="69">
        <f t="shared" si="3"/>
        <v>0</v>
      </c>
      <c r="AE21" s="69">
        <f t="shared" si="3"/>
        <v>0</v>
      </c>
      <c r="AF21" s="69">
        <f t="shared" si="3"/>
        <v>0</v>
      </c>
      <c r="AG21" s="69">
        <f t="shared" si="3"/>
        <v>0</v>
      </c>
      <c r="AH21" s="69">
        <f t="shared" si="3"/>
        <v>0</v>
      </c>
      <c r="AI21" s="73">
        <f>IF(ISERROR(AH21/J21),0,AH21/J21)</f>
        <v>0</v>
      </c>
      <c r="AJ21" s="73">
        <f>IF(ISERROR(AH21/$AH$61),0,AH21/$AH$61)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x14ac:dyDescent="0.25">
      <c r="A22" s="254" t="s">
        <v>50</v>
      </c>
      <c r="B22" s="255"/>
      <c r="C22" s="255"/>
      <c r="D22" s="255"/>
      <c r="E22" s="256"/>
      <c r="F22" s="17"/>
      <c r="G22" s="18"/>
      <c r="H22" s="19"/>
      <c r="I22" s="19"/>
      <c r="J22" s="224"/>
      <c r="K22" s="20"/>
      <c r="L22" s="21"/>
      <c r="M22" s="22"/>
      <c r="N22" s="22"/>
      <c r="O22" s="22"/>
      <c r="P22" s="18"/>
      <c r="Q22" s="23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4"/>
      <c r="AJ22" s="24"/>
    </row>
    <row r="23" spans="1:44" ht="35.1" hidden="1" customHeight="1" outlineLevel="1" x14ac:dyDescent="0.25">
      <c r="A23" s="25">
        <v>1</v>
      </c>
      <c r="B23" s="26"/>
      <c r="C23" s="35"/>
      <c r="D23" s="36"/>
      <c r="E23" s="37"/>
      <c r="F23" s="29"/>
      <c r="G23" s="29"/>
      <c r="H23" s="28"/>
      <c r="I23" s="28"/>
      <c r="J23" s="284"/>
      <c r="K23" s="92"/>
      <c r="L23" s="93" t="s">
        <v>161</v>
      </c>
      <c r="M23" s="31"/>
      <c r="N23" s="31"/>
      <c r="O23" s="31"/>
      <c r="P23" s="37"/>
      <c r="Q23" s="37"/>
      <c r="R23" s="31"/>
      <c r="S23" s="31"/>
      <c r="T23" s="31"/>
      <c r="U23" s="32">
        <f>SUM(R23:T23)</f>
        <v>0</v>
      </c>
      <c r="V23" s="31"/>
      <c r="W23" s="31"/>
      <c r="X23" s="31"/>
      <c r="Y23" s="32">
        <f>SUM(V23:X23)</f>
        <v>0</v>
      </c>
      <c r="Z23" s="31"/>
      <c r="AA23" s="31"/>
      <c r="AB23" s="31"/>
      <c r="AC23" s="32">
        <f>SUM(Z23:AB23)</f>
        <v>0</v>
      </c>
      <c r="AD23" s="31"/>
      <c r="AE23" s="31"/>
      <c r="AF23" s="31"/>
      <c r="AG23" s="32">
        <f>SUM(AD23:AF23)</f>
        <v>0</v>
      </c>
      <c r="AH23" s="32">
        <f>SUM(U23,Y23,AC23,AG23)</f>
        <v>0</v>
      </c>
      <c r="AI23" s="33">
        <f>IF(ISERROR(AH23/J22),0,AH23/J22)</f>
        <v>0</v>
      </c>
      <c r="AJ23" s="34">
        <f>IF(ISERROR(AH23/$AH$61),"-",AH23/$AH$61)</f>
        <v>0</v>
      </c>
      <c r="AK23" s="12"/>
      <c r="AL23" s="12"/>
      <c r="AM23" s="12"/>
      <c r="AN23" s="12"/>
      <c r="AO23" s="12"/>
      <c r="AP23" s="12"/>
      <c r="AQ23" s="12"/>
      <c r="AR23" s="12"/>
    </row>
    <row r="24" spans="1:44" ht="35.1" hidden="1" customHeight="1" outlineLevel="1" x14ac:dyDescent="0.25">
      <c r="A24" s="25">
        <v>2</v>
      </c>
      <c r="B24" s="26"/>
      <c r="C24" s="35"/>
      <c r="D24" s="36"/>
      <c r="E24" s="37"/>
      <c r="F24" s="29"/>
      <c r="G24" s="29"/>
      <c r="H24" s="28"/>
      <c r="I24" s="28"/>
      <c r="J24" s="285"/>
      <c r="K24" s="92"/>
      <c r="L24" s="93" t="s">
        <v>162</v>
      </c>
      <c r="M24" s="31"/>
      <c r="N24" s="31"/>
      <c r="O24" s="31"/>
      <c r="P24" s="37"/>
      <c r="Q24" s="37"/>
      <c r="R24" s="31"/>
      <c r="S24" s="31"/>
      <c r="T24" s="3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>
        <v>0</v>
      </c>
      <c r="AF24" s="31">
        <v>0</v>
      </c>
      <c r="AG24" s="32">
        <f>SUM(AD24:AF24)</f>
        <v>0</v>
      </c>
      <c r="AH24" s="32">
        <f>SUM(U24,Y24,AC24,AG24)</f>
        <v>0</v>
      </c>
      <c r="AI24" s="33">
        <f>IF(ISERROR(AH24/J22),0,AH24/J22)</f>
        <v>0</v>
      </c>
      <c r="AJ24" s="34">
        <f>IF(ISERROR(AH24/$AH$61),"-",AH24/$AH$61)</f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s="74" customFormat="1" ht="12.75" hidden="1" customHeight="1" x14ac:dyDescent="0.25">
      <c r="A25" s="247" t="s">
        <v>51</v>
      </c>
      <c r="B25" s="248"/>
      <c r="C25" s="249"/>
      <c r="D25" s="249"/>
      <c r="E25" s="249"/>
      <c r="F25" s="249"/>
      <c r="G25" s="249"/>
      <c r="H25" s="249"/>
      <c r="I25" s="250"/>
      <c r="J25" s="69">
        <f>SUM(J22:J24)</f>
        <v>0</v>
      </c>
      <c r="K25" s="69">
        <f>SUM(K23:K24)</f>
        <v>0</v>
      </c>
      <c r="L25" s="75"/>
      <c r="M25" s="69">
        <f>SUM(M23:M24)</f>
        <v>0</v>
      </c>
      <c r="N25" s="69">
        <f>SUM(N23:N24)</f>
        <v>0</v>
      </c>
      <c r="O25" s="69">
        <f>SUM(O23:O24)</f>
        <v>0</v>
      </c>
      <c r="P25" s="72"/>
      <c r="Q25" s="76"/>
      <c r="R25" s="69">
        <f t="shared" ref="R25:AH25" si="4">SUM(R23:R24)</f>
        <v>0</v>
      </c>
      <c r="S25" s="69">
        <f t="shared" si="4"/>
        <v>0</v>
      </c>
      <c r="T25" s="69">
        <f t="shared" si="4"/>
        <v>0</v>
      </c>
      <c r="U25" s="69">
        <f t="shared" si="4"/>
        <v>0</v>
      </c>
      <c r="V25" s="69">
        <f t="shared" si="4"/>
        <v>0</v>
      </c>
      <c r="W25" s="69">
        <f t="shared" si="4"/>
        <v>0</v>
      </c>
      <c r="X25" s="69">
        <f t="shared" si="4"/>
        <v>0</v>
      </c>
      <c r="Y25" s="69">
        <f t="shared" si="4"/>
        <v>0</v>
      </c>
      <c r="Z25" s="69">
        <f t="shared" si="4"/>
        <v>0</v>
      </c>
      <c r="AA25" s="69">
        <f t="shared" si="4"/>
        <v>0</v>
      </c>
      <c r="AB25" s="69">
        <f t="shared" si="4"/>
        <v>0</v>
      </c>
      <c r="AC25" s="69">
        <f t="shared" si="4"/>
        <v>0</v>
      </c>
      <c r="AD25" s="69">
        <f t="shared" si="4"/>
        <v>0</v>
      </c>
      <c r="AE25" s="69">
        <f t="shared" si="4"/>
        <v>0</v>
      </c>
      <c r="AF25" s="69">
        <f t="shared" si="4"/>
        <v>0</v>
      </c>
      <c r="AG25" s="69">
        <f t="shared" si="4"/>
        <v>0</v>
      </c>
      <c r="AH25" s="69">
        <f t="shared" si="4"/>
        <v>0</v>
      </c>
      <c r="AI25" s="73">
        <f>IF(ISERROR(AH25/J25),0,AH25/J25)</f>
        <v>0</v>
      </c>
      <c r="AJ25" s="73">
        <f>IF(ISERROR(AH25/$AH$61),0,AH25/$AH$61)</f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x14ac:dyDescent="0.25">
      <c r="A26" s="254" t="s">
        <v>52</v>
      </c>
      <c r="B26" s="255"/>
      <c r="C26" s="255"/>
      <c r="D26" s="255"/>
      <c r="E26" s="256"/>
      <c r="F26" s="17"/>
      <c r="G26" s="18"/>
      <c r="H26" s="19"/>
      <c r="I26" s="19"/>
      <c r="J26" s="224"/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ht="35.1" hidden="1" customHeight="1" outlineLevel="1" x14ac:dyDescent="0.25">
      <c r="A27" s="25">
        <v>1</v>
      </c>
      <c r="B27" s="26"/>
      <c r="C27" s="35"/>
      <c r="D27" s="36"/>
      <c r="E27" s="37"/>
      <c r="F27" s="29"/>
      <c r="G27" s="29"/>
      <c r="H27" s="28"/>
      <c r="I27" s="28"/>
      <c r="J27" s="283"/>
      <c r="K27" s="92"/>
      <c r="L27" s="93"/>
      <c r="M27" s="31"/>
      <c r="N27" s="31"/>
      <c r="O27" s="31"/>
      <c r="P27" s="37"/>
      <c r="Q27" s="37"/>
      <c r="R27" s="31"/>
      <c r="S27" s="31"/>
      <c r="T27" s="31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31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>SUM(U27,Y27,AC27,AG27)</f>
        <v>0</v>
      </c>
      <c r="AI27" s="33">
        <f>IF(ISERROR(AH27/#REF!),0,AH27/#REF!)</f>
        <v>0</v>
      </c>
      <c r="AJ27" s="34">
        <f>IF(ISERROR(AH27/$AH$61),"-",AH27/$AH$61)</f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s="74" customFormat="1" ht="12.75" hidden="1" customHeight="1" x14ac:dyDescent="0.25">
      <c r="A28" s="247" t="s">
        <v>53</v>
      </c>
      <c r="B28" s="248"/>
      <c r="C28" s="249"/>
      <c r="D28" s="249"/>
      <c r="E28" s="249"/>
      <c r="F28" s="249"/>
      <c r="G28" s="249"/>
      <c r="H28" s="249"/>
      <c r="I28" s="250"/>
      <c r="J28" s="69">
        <f>SUM(J26:J26)</f>
        <v>0</v>
      </c>
      <c r="K28" s="69">
        <f>SUM(K27:K27)</f>
        <v>0</v>
      </c>
      <c r="L28" s="75"/>
      <c r="M28" s="69">
        <f>SUM(M27:M27)</f>
        <v>0</v>
      </c>
      <c r="N28" s="69">
        <f>SUM(N27:N27)</f>
        <v>0</v>
      </c>
      <c r="O28" s="69">
        <f>SUM(O27:O27)</f>
        <v>0</v>
      </c>
      <c r="P28" s="72"/>
      <c r="Q28" s="76"/>
      <c r="R28" s="69">
        <f t="shared" ref="R28:AH28" si="5">SUM(R27:R27)</f>
        <v>0</v>
      </c>
      <c r="S28" s="69">
        <f t="shared" si="5"/>
        <v>0</v>
      </c>
      <c r="T28" s="69">
        <f t="shared" si="5"/>
        <v>0</v>
      </c>
      <c r="U28" s="69">
        <f t="shared" si="5"/>
        <v>0</v>
      </c>
      <c r="V28" s="69">
        <f t="shared" si="5"/>
        <v>0</v>
      </c>
      <c r="W28" s="69">
        <f t="shared" si="5"/>
        <v>0</v>
      </c>
      <c r="X28" s="69">
        <f t="shared" si="5"/>
        <v>0</v>
      </c>
      <c r="Y28" s="69">
        <f t="shared" si="5"/>
        <v>0</v>
      </c>
      <c r="Z28" s="69">
        <f t="shared" si="5"/>
        <v>0</v>
      </c>
      <c r="AA28" s="69">
        <f t="shared" si="5"/>
        <v>0</v>
      </c>
      <c r="AB28" s="69">
        <f t="shared" si="5"/>
        <v>0</v>
      </c>
      <c r="AC28" s="69">
        <f t="shared" si="5"/>
        <v>0</v>
      </c>
      <c r="AD28" s="69">
        <f t="shared" si="5"/>
        <v>0</v>
      </c>
      <c r="AE28" s="69">
        <f t="shared" si="5"/>
        <v>0</v>
      </c>
      <c r="AF28" s="69">
        <f t="shared" si="5"/>
        <v>0</v>
      </c>
      <c r="AG28" s="69">
        <f t="shared" si="5"/>
        <v>0</v>
      </c>
      <c r="AH28" s="69">
        <f t="shared" si="5"/>
        <v>0</v>
      </c>
      <c r="AI28" s="73">
        <f>IF(ISERROR(AH28/J28),0,AH28/J28)</f>
        <v>0</v>
      </c>
      <c r="AJ28" s="73">
        <f>IF(ISERROR(AH28/$AH$61),0,AH28/$AH$61)</f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x14ac:dyDescent="0.25">
      <c r="A29" s="254" t="s">
        <v>54</v>
      </c>
      <c r="B29" s="255"/>
      <c r="C29" s="255"/>
      <c r="D29" s="255"/>
      <c r="E29" s="256"/>
      <c r="F29" s="17"/>
      <c r="G29" s="18"/>
      <c r="H29" s="19"/>
      <c r="I29" s="19"/>
      <c r="J29" s="224"/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ht="35.1" hidden="1" customHeight="1" outlineLevel="1" x14ac:dyDescent="0.25">
      <c r="A30" s="25">
        <v>1</v>
      </c>
      <c r="B30" s="26"/>
      <c r="C30" s="35"/>
      <c r="D30" s="36"/>
      <c r="E30" s="37"/>
      <c r="F30" s="29"/>
      <c r="G30" s="29"/>
      <c r="H30" s="28"/>
      <c r="I30" s="28"/>
      <c r="J30" s="283"/>
      <c r="K30" s="92"/>
      <c r="L30" s="93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4">
        <f>IF(ISERROR(AH30/$AH$61),"-",AH30/$AH$61)</f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x14ac:dyDescent="0.25">
      <c r="A31" s="247" t="s">
        <v>55</v>
      </c>
      <c r="B31" s="248"/>
      <c r="C31" s="249"/>
      <c r="D31" s="249"/>
      <c r="E31" s="249"/>
      <c r="F31" s="249"/>
      <c r="G31" s="249"/>
      <c r="H31" s="249"/>
      <c r="I31" s="250"/>
      <c r="J31" s="69">
        <f>J29</f>
        <v>0</v>
      </c>
      <c r="K31" s="69">
        <f>SUM(K30:K30)</f>
        <v>0</v>
      </c>
      <c r="L31" s="75"/>
      <c r="M31" s="69">
        <f>SUM(M30:M30)</f>
        <v>0</v>
      </c>
      <c r="N31" s="69">
        <f>SUM(N30:N30)</f>
        <v>0</v>
      </c>
      <c r="O31" s="69">
        <f>SUM(O30:O30)</f>
        <v>0</v>
      </c>
      <c r="P31" s="72"/>
      <c r="Q31" s="76"/>
      <c r="R31" s="69">
        <f t="shared" ref="R31:AH31" si="6">SUM(R30:R30)</f>
        <v>0</v>
      </c>
      <c r="S31" s="69">
        <f t="shared" si="6"/>
        <v>0</v>
      </c>
      <c r="T31" s="69">
        <f t="shared" si="6"/>
        <v>0</v>
      </c>
      <c r="U31" s="69">
        <f t="shared" si="6"/>
        <v>0</v>
      </c>
      <c r="V31" s="69">
        <f t="shared" si="6"/>
        <v>0</v>
      </c>
      <c r="W31" s="69">
        <f t="shared" si="6"/>
        <v>0</v>
      </c>
      <c r="X31" s="69">
        <f t="shared" si="6"/>
        <v>0</v>
      </c>
      <c r="Y31" s="69">
        <f t="shared" si="6"/>
        <v>0</v>
      </c>
      <c r="Z31" s="69">
        <f t="shared" si="6"/>
        <v>0</v>
      </c>
      <c r="AA31" s="69">
        <f t="shared" si="6"/>
        <v>0</v>
      </c>
      <c r="AB31" s="69">
        <f t="shared" si="6"/>
        <v>0</v>
      </c>
      <c r="AC31" s="69">
        <f t="shared" si="6"/>
        <v>0</v>
      </c>
      <c r="AD31" s="69">
        <f t="shared" si="6"/>
        <v>0</v>
      </c>
      <c r="AE31" s="69">
        <f t="shared" si="6"/>
        <v>0</v>
      </c>
      <c r="AF31" s="69">
        <f t="shared" si="6"/>
        <v>0</v>
      </c>
      <c r="AG31" s="69">
        <f t="shared" si="6"/>
        <v>0</v>
      </c>
      <c r="AH31" s="69">
        <f t="shared" si="6"/>
        <v>0</v>
      </c>
      <c r="AI31" s="73">
        <f>IF(ISERROR(AH31/J31),0,AH31/J31)</f>
        <v>0</v>
      </c>
      <c r="AJ31" s="73">
        <f>IF(ISERROR(AH31/$AH$61),0,AH31/$AH$61)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 x14ac:dyDescent="0.25">
      <c r="A32" s="261" t="s">
        <v>56</v>
      </c>
      <c r="B32" s="262"/>
      <c r="C32" s="262"/>
      <c r="D32" s="262"/>
      <c r="E32" s="263"/>
      <c r="F32" s="17"/>
      <c r="G32" s="18"/>
      <c r="H32" s="19"/>
      <c r="I32" s="19"/>
      <c r="J32" s="271">
        <v>3748520</v>
      </c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8.75" customHeight="1" outlineLevel="1" x14ac:dyDescent="0.25">
      <c r="A33" s="25">
        <v>1</v>
      </c>
      <c r="B33" s="26"/>
      <c r="C33" s="35"/>
      <c r="D33" s="36"/>
      <c r="E33" s="37"/>
      <c r="F33" s="29"/>
      <c r="G33" s="29"/>
      <c r="H33" s="28"/>
      <c r="I33" s="28"/>
      <c r="J33" s="272"/>
      <c r="K33" s="92"/>
      <c r="L33" s="93" t="s">
        <v>161</v>
      </c>
      <c r="M33" s="31"/>
      <c r="N33" s="31"/>
      <c r="O33" s="31"/>
      <c r="P33" s="37"/>
      <c r="Q33" s="37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4">
        <f>IF(ISERROR(AH33/$AH$61),"-",AH33/$AH$61)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5" customHeight="1" outlineLevel="1" x14ac:dyDescent="0.25">
      <c r="A34" s="25">
        <v>2</v>
      </c>
      <c r="B34" s="26"/>
      <c r="C34" s="35"/>
      <c r="D34" s="36"/>
      <c r="E34" s="37"/>
      <c r="F34" s="29"/>
      <c r="G34" s="29"/>
      <c r="H34" s="28"/>
      <c r="I34" s="28"/>
      <c r="J34" s="273"/>
      <c r="K34" s="92"/>
      <c r="L34" s="93" t="s">
        <v>162</v>
      </c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4">
        <f>IF(ISERROR(AH34/$AH$61),"-",AH34/$AH$61)</f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s="74" customFormat="1" ht="12.75" customHeight="1" x14ac:dyDescent="0.25">
      <c r="A35" s="199" t="s">
        <v>57</v>
      </c>
      <c r="B35" s="275"/>
      <c r="C35" s="200"/>
      <c r="D35" s="200"/>
      <c r="E35" s="200"/>
      <c r="F35" s="200"/>
      <c r="G35" s="200"/>
      <c r="H35" s="200"/>
      <c r="I35" s="201"/>
      <c r="J35" s="162">
        <f>J32</f>
        <v>3748520</v>
      </c>
      <c r="K35" s="162">
        <f>SUM(K33:K34)</f>
        <v>0</v>
      </c>
      <c r="L35" s="191"/>
      <c r="M35" s="162">
        <f>SUM(M33:M33)</f>
        <v>0</v>
      </c>
      <c r="N35" s="162">
        <f>SUM(N33:N33)</f>
        <v>0</v>
      </c>
      <c r="O35" s="162">
        <f>SUM(O33:O33)</f>
        <v>0</v>
      </c>
      <c r="P35" s="164"/>
      <c r="Q35" s="165"/>
      <c r="R35" s="162">
        <f t="shared" ref="R35:AG35" si="7">SUM(R33:R33)</f>
        <v>0</v>
      </c>
      <c r="S35" s="162">
        <f>SUM(S33:S34)</f>
        <v>0</v>
      </c>
      <c r="T35" s="162">
        <f t="shared" si="7"/>
        <v>0</v>
      </c>
      <c r="U35" s="162">
        <f>SUM(U33:X34)</f>
        <v>0</v>
      </c>
      <c r="V35" s="162">
        <f t="shared" si="7"/>
        <v>0</v>
      </c>
      <c r="W35" s="162">
        <f t="shared" si="7"/>
        <v>0</v>
      </c>
      <c r="X35" s="162">
        <f t="shared" si="7"/>
        <v>0</v>
      </c>
      <c r="Y35" s="162">
        <f t="shared" si="7"/>
        <v>0</v>
      </c>
      <c r="Z35" s="162">
        <f t="shared" si="7"/>
        <v>0</v>
      </c>
      <c r="AA35" s="162">
        <f t="shared" si="7"/>
        <v>0</v>
      </c>
      <c r="AB35" s="162">
        <f t="shared" si="7"/>
        <v>0</v>
      </c>
      <c r="AC35" s="162">
        <f t="shared" si="7"/>
        <v>0</v>
      </c>
      <c r="AD35" s="162">
        <f t="shared" si="7"/>
        <v>0</v>
      </c>
      <c r="AE35" s="162">
        <f t="shared" si="7"/>
        <v>0</v>
      </c>
      <c r="AF35" s="162">
        <f t="shared" si="7"/>
        <v>0</v>
      </c>
      <c r="AG35" s="162">
        <f t="shared" si="7"/>
        <v>0</v>
      </c>
      <c r="AH35" s="162">
        <f>SUM(AH33:AH34)</f>
        <v>0</v>
      </c>
      <c r="AI35" s="166">
        <f>IF(ISERROR(AH35/J35),0,AH35/J35)</f>
        <v>0</v>
      </c>
      <c r="AJ35" s="166">
        <f>IF(ISERROR(AH35/$AH$61),0,AH35/$AH$61)</f>
        <v>0</v>
      </c>
      <c r="AK35" s="12"/>
      <c r="AL35" s="12"/>
      <c r="AM35" s="12"/>
      <c r="AN35" s="12"/>
      <c r="AO35" s="12"/>
      <c r="AP35" s="12"/>
      <c r="AQ35" s="12"/>
      <c r="AR35" s="12"/>
    </row>
    <row r="36" spans="1:44" ht="12.75" customHeight="1" x14ac:dyDescent="0.25">
      <c r="A36" s="261" t="s">
        <v>58</v>
      </c>
      <c r="B36" s="262"/>
      <c r="C36" s="262"/>
      <c r="D36" s="262"/>
      <c r="E36" s="263"/>
      <c r="F36" s="17"/>
      <c r="G36" s="18"/>
      <c r="H36" s="19"/>
      <c r="I36" s="19"/>
      <c r="J36" s="224">
        <v>411686</v>
      </c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4"/>
      <c r="AJ36" s="24"/>
    </row>
    <row r="37" spans="1:44" ht="15.75" customHeight="1" outlineLevel="1" x14ac:dyDescent="0.25">
      <c r="A37" s="25">
        <v>1</v>
      </c>
      <c r="B37" s="26"/>
      <c r="C37" s="35"/>
      <c r="D37" s="36"/>
      <c r="E37" s="37"/>
      <c r="F37" s="29"/>
      <c r="G37" s="29"/>
      <c r="H37" s="28"/>
      <c r="I37" s="28"/>
      <c r="J37" s="283"/>
      <c r="K37" s="92">
        <v>224556</v>
      </c>
      <c r="L37" s="93" t="s">
        <v>162</v>
      </c>
      <c r="M37" s="31"/>
      <c r="N37" s="31"/>
      <c r="O37" s="31"/>
      <c r="P37" s="37"/>
      <c r="Q37" s="37"/>
      <c r="R37" s="31"/>
      <c r="S37" s="31"/>
      <c r="T37" s="31"/>
      <c r="U37" s="32">
        <f>SUM(R37:T37)</f>
        <v>0</v>
      </c>
      <c r="V37" s="31"/>
      <c r="W37" s="31"/>
      <c r="X37" s="31">
        <v>224556</v>
      </c>
      <c r="Y37" s="32">
        <f>SUM(V37:X37)</f>
        <v>224556</v>
      </c>
      <c r="Z37" s="31"/>
      <c r="AA37" s="31"/>
      <c r="AB37" s="31"/>
      <c r="AC37" s="32">
        <f>SUM(Z37:AB37)</f>
        <v>0</v>
      </c>
      <c r="AD37" s="31"/>
      <c r="AE37" s="31">
        <v>0</v>
      </c>
      <c r="AF37" s="31">
        <v>0</v>
      </c>
      <c r="AG37" s="32">
        <f>SUM(AD37:AF37)</f>
        <v>0</v>
      </c>
      <c r="AH37" s="32">
        <f>SUM(U37,Y37,AC37,AG37)</f>
        <v>224556</v>
      </c>
      <c r="AI37" s="33">
        <f>IF(ISERROR(AH37/J37),0,AH37/J37)</f>
        <v>0</v>
      </c>
      <c r="AJ37" s="34">
        <f>IF(ISERROR(AH37/$AH$61),"-",AH37/$AH$61)</f>
        <v>1.1702927748820761E-2</v>
      </c>
      <c r="AK37" s="12"/>
      <c r="AL37" s="12"/>
      <c r="AM37" s="12"/>
      <c r="AN37" s="12"/>
      <c r="AO37" s="12"/>
      <c r="AP37" s="12"/>
      <c r="AQ37" s="12"/>
      <c r="AR37" s="12"/>
    </row>
    <row r="38" spans="1:44" s="74" customFormat="1" ht="12.75" customHeight="1" x14ac:dyDescent="0.25">
      <c r="A38" s="199" t="s">
        <v>59</v>
      </c>
      <c r="B38" s="275"/>
      <c r="C38" s="200"/>
      <c r="D38" s="200"/>
      <c r="E38" s="200"/>
      <c r="F38" s="200"/>
      <c r="G38" s="200"/>
      <c r="H38" s="200"/>
      <c r="I38" s="201"/>
      <c r="J38" s="162">
        <f>J36</f>
        <v>411686</v>
      </c>
      <c r="K38" s="162">
        <f>SUM(K37:K37)</f>
        <v>224556</v>
      </c>
      <c r="L38" s="191"/>
      <c r="M38" s="162">
        <f>SUM(M37:M37)</f>
        <v>0</v>
      </c>
      <c r="N38" s="162">
        <f>SUM(N37:N37)</f>
        <v>0</v>
      </c>
      <c r="O38" s="162">
        <f>SUM(O37:O37)</f>
        <v>0</v>
      </c>
      <c r="P38" s="164"/>
      <c r="Q38" s="165"/>
      <c r="R38" s="162">
        <f t="shared" ref="R38:AH38" si="8">SUM(R37:R37)</f>
        <v>0</v>
      </c>
      <c r="S38" s="162">
        <f t="shared" si="8"/>
        <v>0</v>
      </c>
      <c r="T38" s="162">
        <f t="shared" si="8"/>
        <v>0</v>
      </c>
      <c r="U38" s="162">
        <f t="shared" si="8"/>
        <v>0</v>
      </c>
      <c r="V38" s="162">
        <f t="shared" si="8"/>
        <v>0</v>
      </c>
      <c r="W38" s="162">
        <f t="shared" si="8"/>
        <v>0</v>
      </c>
      <c r="X38" s="162">
        <f t="shared" si="8"/>
        <v>224556</v>
      </c>
      <c r="Y38" s="162">
        <f t="shared" si="8"/>
        <v>224556</v>
      </c>
      <c r="Z38" s="162">
        <f t="shared" si="8"/>
        <v>0</v>
      </c>
      <c r="AA38" s="162">
        <f t="shared" si="8"/>
        <v>0</v>
      </c>
      <c r="AB38" s="162">
        <f t="shared" si="8"/>
        <v>0</v>
      </c>
      <c r="AC38" s="162">
        <f t="shared" si="8"/>
        <v>0</v>
      </c>
      <c r="AD38" s="162">
        <f t="shared" si="8"/>
        <v>0</v>
      </c>
      <c r="AE38" s="162">
        <f t="shared" si="8"/>
        <v>0</v>
      </c>
      <c r="AF38" s="162">
        <f t="shared" si="8"/>
        <v>0</v>
      </c>
      <c r="AG38" s="162">
        <f t="shared" si="8"/>
        <v>0</v>
      </c>
      <c r="AH38" s="162">
        <f t="shared" si="8"/>
        <v>224556</v>
      </c>
      <c r="AI38" s="166">
        <f>IF(ISERROR(AH38/J38),0,AH38/J38)</f>
        <v>0.54545454545454541</v>
      </c>
      <c r="AJ38" s="166">
        <f>IF(ISERROR(AH38/$AH$61),0,AH38/$AH$61)</f>
        <v>1.1702927748820761E-2</v>
      </c>
      <c r="AK38" s="12"/>
      <c r="AL38" s="12"/>
      <c r="AM38" s="12"/>
      <c r="AN38" s="12"/>
      <c r="AO38" s="12"/>
      <c r="AP38" s="12"/>
      <c r="AQ38" s="12"/>
      <c r="AR38" s="12"/>
    </row>
    <row r="39" spans="1:44" ht="12.75" hidden="1" customHeight="1" x14ac:dyDescent="0.25">
      <c r="A39" s="254" t="s">
        <v>60</v>
      </c>
      <c r="B39" s="255"/>
      <c r="C39" s="255"/>
      <c r="D39" s="255"/>
      <c r="E39" s="256"/>
      <c r="F39" s="17"/>
      <c r="G39" s="18"/>
      <c r="H39" s="19"/>
      <c r="I39" s="19"/>
      <c r="J39" s="224"/>
      <c r="K39" s="20"/>
      <c r="L39" s="21"/>
      <c r="M39" s="22"/>
      <c r="N39" s="22"/>
      <c r="O39" s="22"/>
      <c r="P39" s="18"/>
      <c r="Q39" s="23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4"/>
      <c r="AJ39" s="24"/>
    </row>
    <row r="40" spans="1:44" ht="35.1" hidden="1" customHeight="1" outlineLevel="1" x14ac:dyDescent="0.25">
      <c r="A40" s="25">
        <v>1</v>
      </c>
      <c r="B40" s="26"/>
      <c r="C40" s="35"/>
      <c r="D40" s="36"/>
      <c r="E40" s="37"/>
      <c r="F40" s="29"/>
      <c r="G40" s="29"/>
      <c r="H40" s="28"/>
      <c r="I40" s="28"/>
      <c r="J40" s="283"/>
      <c r="K40" s="92"/>
      <c r="L40" s="93" t="s">
        <v>162</v>
      </c>
      <c r="M40" s="31"/>
      <c r="N40" s="31"/>
      <c r="O40" s="31"/>
      <c r="P40" s="37"/>
      <c r="Q40" s="37"/>
      <c r="R40" s="31">
        <v>0</v>
      </c>
      <c r="S40" s="31">
        <v>0</v>
      </c>
      <c r="T40" s="31"/>
      <c r="U40" s="32">
        <f>SUM(R40:T40)</f>
        <v>0</v>
      </c>
      <c r="V40" s="31">
        <v>0</v>
      </c>
      <c r="W40" s="31">
        <v>0</v>
      </c>
      <c r="X40" s="31">
        <v>0</v>
      </c>
      <c r="Y40" s="32">
        <f>SUM(V40:X40)</f>
        <v>0</v>
      </c>
      <c r="Z40" s="31">
        <v>0</v>
      </c>
      <c r="AA40" s="31">
        <v>0</v>
      </c>
      <c r="AB40" s="31">
        <v>0</v>
      </c>
      <c r="AC40" s="32">
        <f>SUM(Z40:AB40)</f>
        <v>0</v>
      </c>
      <c r="AD40" s="31">
        <v>0</v>
      </c>
      <c r="AE40" s="31">
        <v>0</v>
      </c>
      <c r="AF40" s="31">
        <v>0</v>
      </c>
      <c r="AG40" s="32">
        <f>SUM(AD40:AF40)</f>
        <v>0</v>
      </c>
      <c r="AH40" s="32">
        <f>SUM(U40,Y40,AC40,AG40)</f>
        <v>0</v>
      </c>
      <c r="AI40" s="33">
        <f>IF(ISERROR(AH40/J40),0,AH40/J40)</f>
        <v>0</v>
      </c>
      <c r="AJ40" s="34">
        <f>IF(ISERROR(AH40/$AH$61),"-",AH40/$AH$61)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s="74" customFormat="1" ht="12.75" hidden="1" customHeight="1" x14ac:dyDescent="0.25">
      <c r="A41" s="247" t="s">
        <v>61</v>
      </c>
      <c r="B41" s="248"/>
      <c r="C41" s="249"/>
      <c r="D41" s="249"/>
      <c r="E41" s="249"/>
      <c r="F41" s="249"/>
      <c r="G41" s="249"/>
      <c r="H41" s="249"/>
      <c r="I41" s="250"/>
      <c r="J41" s="69">
        <f>J39</f>
        <v>0</v>
      </c>
      <c r="K41" s="69">
        <f>SUM(K40:K40)</f>
        <v>0</v>
      </c>
      <c r="L41" s="75"/>
      <c r="M41" s="69">
        <f>SUM(M40:M40)</f>
        <v>0</v>
      </c>
      <c r="N41" s="69">
        <f>SUM(N40:N40)</f>
        <v>0</v>
      </c>
      <c r="O41" s="69">
        <f>SUM(O40:O40)</f>
        <v>0</v>
      </c>
      <c r="P41" s="72"/>
      <c r="Q41" s="76"/>
      <c r="R41" s="69">
        <f t="shared" ref="R41:AH41" si="9">SUM(R40:R40)</f>
        <v>0</v>
      </c>
      <c r="S41" s="69">
        <f t="shared" si="9"/>
        <v>0</v>
      </c>
      <c r="T41" s="69">
        <f t="shared" si="9"/>
        <v>0</v>
      </c>
      <c r="U41" s="69">
        <f t="shared" si="9"/>
        <v>0</v>
      </c>
      <c r="V41" s="69">
        <f t="shared" si="9"/>
        <v>0</v>
      </c>
      <c r="W41" s="69">
        <f t="shared" si="9"/>
        <v>0</v>
      </c>
      <c r="X41" s="69">
        <f t="shared" si="9"/>
        <v>0</v>
      </c>
      <c r="Y41" s="69">
        <f t="shared" si="9"/>
        <v>0</v>
      </c>
      <c r="Z41" s="69">
        <f t="shared" si="9"/>
        <v>0</v>
      </c>
      <c r="AA41" s="69">
        <f t="shared" si="9"/>
        <v>0</v>
      </c>
      <c r="AB41" s="69">
        <f t="shared" si="9"/>
        <v>0</v>
      </c>
      <c r="AC41" s="69">
        <f t="shared" si="9"/>
        <v>0</v>
      </c>
      <c r="AD41" s="69">
        <f t="shared" si="9"/>
        <v>0</v>
      </c>
      <c r="AE41" s="69">
        <f t="shared" si="9"/>
        <v>0</v>
      </c>
      <c r="AF41" s="69">
        <f t="shared" si="9"/>
        <v>0</v>
      </c>
      <c r="AG41" s="69">
        <f t="shared" si="9"/>
        <v>0</v>
      </c>
      <c r="AH41" s="69">
        <f t="shared" si="9"/>
        <v>0</v>
      </c>
      <c r="AI41" s="73">
        <f>IF(ISERROR(AH41/J41),0,AH41/J41)</f>
        <v>0</v>
      </c>
      <c r="AJ41" s="73">
        <f>IF(ISERROR(AH41/$AH$61),0,AH41/$AH$61)</f>
        <v>0</v>
      </c>
      <c r="AK41" s="12"/>
      <c r="AL41" s="12"/>
      <c r="AM41" s="12"/>
      <c r="AN41" s="12"/>
      <c r="AO41" s="12"/>
      <c r="AP41" s="12"/>
      <c r="AQ41" s="12"/>
      <c r="AR41" s="12"/>
    </row>
    <row r="42" spans="1:44" ht="12.75" hidden="1" customHeight="1" x14ac:dyDescent="0.25">
      <c r="A42" s="254" t="s">
        <v>62</v>
      </c>
      <c r="B42" s="255"/>
      <c r="C42" s="255"/>
      <c r="D42" s="255"/>
      <c r="E42" s="256"/>
      <c r="F42" s="17"/>
      <c r="G42" s="18"/>
      <c r="H42" s="19"/>
      <c r="I42" s="19"/>
      <c r="J42" s="224"/>
      <c r="K42" s="20"/>
      <c r="L42" s="21"/>
      <c r="M42" s="22"/>
      <c r="N42" s="22"/>
      <c r="O42" s="22"/>
      <c r="P42" s="18"/>
      <c r="Q42" s="23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4"/>
      <c r="AJ42" s="24"/>
    </row>
    <row r="43" spans="1:44" ht="35.1" hidden="1" customHeight="1" outlineLevel="1" x14ac:dyDescent="0.25">
      <c r="A43" s="25">
        <v>1</v>
      </c>
      <c r="B43" s="26"/>
      <c r="C43" s="35"/>
      <c r="D43" s="36"/>
      <c r="E43" s="37"/>
      <c r="F43" s="29"/>
      <c r="G43" s="29"/>
      <c r="H43" s="28"/>
      <c r="I43" s="28"/>
      <c r="J43" s="283"/>
      <c r="K43" s="92"/>
      <c r="L43" s="93" t="s">
        <v>162</v>
      </c>
      <c r="M43" s="31"/>
      <c r="N43" s="31"/>
      <c r="O43" s="31"/>
      <c r="P43" s="37"/>
      <c r="Q43" s="37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/>
      <c r="AF43" s="31"/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4">
        <f>IF(ISERROR(AH43/$AH$61),"-",AH43/$AH$61)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s="74" customFormat="1" ht="12.75" hidden="1" customHeight="1" x14ac:dyDescent="0.25">
      <c r="A44" s="257" t="s">
        <v>63</v>
      </c>
      <c r="B44" s="257"/>
      <c r="C44" s="257"/>
      <c r="D44" s="257"/>
      <c r="E44" s="257"/>
      <c r="F44" s="257"/>
      <c r="G44" s="257"/>
      <c r="H44" s="257"/>
      <c r="I44" s="257"/>
      <c r="J44" s="69">
        <f>J42</f>
        <v>0</v>
      </c>
      <c r="K44" s="69">
        <f>SUM(K43)</f>
        <v>0</v>
      </c>
      <c r="L44" s="75"/>
      <c r="M44" s="69">
        <f>SUM(M43:M43)</f>
        <v>0</v>
      </c>
      <c r="N44" s="69">
        <f>SUM(N43:N43)</f>
        <v>0</v>
      </c>
      <c r="O44" s="69">
        <f>SUM(O43:O43)</f>
        <v>0</v>
      </c>
      <c r="P44" s="72"/>
      <c r="Q44" s="76"/>
      <c r="R44" s="69">
        <f t="shared" ref="R44:AH44" si="10">SUM(R43:R43)</f>
        <v>0</v>
      </c>
      <c r="S44" s="69">
        <f t="shared" si="10"/>
        <v>0</v>
      </c>
      <c r="T44" s="69">
        <f t="shared" si="10"/>
        <v>0</v>
      </c>
      <c r="U44" s="69">
        <f t="shared" si="10"/>
        <v>0</v>
      </c>
      <c r="V44" s="69">
        <f t="shared" si="10"/>
        <v>0</v>
      </c>
      <c r="W44" s="69">
        <f t="shared" si="10"/>
        <v>0</v>
      </c>
      <c r="X44" s="69">
        <f t="shared" si="10"/>
        <v>0</v>
      </c>
      <c r="Y44" s="69">
        <f t="shared" si="10"/>
        <v>0</v>
      </c>
      <c r="Z44" s="69">
        <f t="shared" si="10"/>
        <v>0</v>
      </c>
      <c r="AA44" s="69">
        <f t="shared" si="10"/>
        <v>0</v>
      </c>
      <c r="AB44" s="69">
        <f t="shared" si="10"/>
        <v>0</v>
      </c>
      <c r="AC44" s="69">
        <f t="shared" si="10"/>
        <v>0</v>
      </c>
      <c r="AD44" s="69">
        <f t="shared" si="10"/>
        <v>0</v>
      </c>
      <c r="AE44" s="69">
        <f t="shared" si="10"/>
        <v>0</v>
      </c>
      <c r="AF44" s="69">
        <f t="shared" si="10"/>
        <v>0</v>
      </c>
      <c r="AG44" s="69">
        <f t="shared" si="10"/>
        <v>0</v>
      </c>
      <c r="AH44" s="69">
        <f t="shared" si="10"/>
        <v>0</v>
      </c>
      <c r="AI44" s="73">
        <f>IF(ISERROR(AH44/J44),0,AH44/J44)</f>
        <v>0</v>
      </c>
      <c r="AJ44" s="73">
        <f>IF(ISERROR(AH44/$AH$61),0,AH44/$AH$61)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12.75" hidden="1" customHeight="1" x14ac:dyDescent="0.25">
      <c r="A45" s="258" t="s">
        <v>64</v>
      </c>
      <c r="B45" s="259"/>
      <c r="C45" s="259"/>
      <c r="D45" s="259"/>
      <c r="E45" s="260"/>
      <c r="F45" s="42"/>
      <c r="G45" s="43"/>
      <c r="H45" s="44"/>
      <c r="I45" s="44"/>
      <c r="J45" s="224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4"/>
      <c r="AJ45" s="24"/>
    </row>
    <row r="46" spans="1:44" ht="35.1" hidden="1" customHeight="1" outlineLevel="1" x14ac:dyDescent="0.25">
      <c r="A46" s="25">
        <v>1</v>
      </c>
      <c r="B46" s="26"/>
      <c r="C46" s="35"/>
      <c r="D46" s="36"/>
      <c r="E46" s="37"/>
      <c r="F46" s="29"/>
      <c r="G46" s="29"/>
      <c r="H46" s="28"/>
      <c r="I46" s="28"/>
      <c r="J46" s="283"/>
      <c r="K46" s="92"/>
      <c r="L46" s="93"/>
      <c r="M46" s="31"/>
      <c r="N46" s="31"/>
      <c r="O46" s="31"/>
      <c r="P46" s="37"/>
      <c r="Q46" s="37"/>
      <c r="R46" s="31"/>
      <c r="S46" s="31"/>
      <c r="T46" s="31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4">
        <f>IF(ISERROR(AH46/$AH$61),"-",AH46/$AH$61)</f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s="74" customFormat="1" ht="12.75" hidden="1" customHeight="1" x14ac:dyDescent="0.25">
      <c r="A47" s="247" t="s">
        <v>65</v>
      </c>
      <c r="B47" s="249"/>
      <c r="C47" s="249"/>
      <c r="D47" s="249"/>
      <c r="E47" s="249"/>
      <c r="F47" s="249"/>
      <c r="G47" s="249"/>
      <c r="H47" s="249"/>
      <c r="I47" s="250"/>
      <c r="J47" s="69">
        <f>J45</f>
        <v>0</v>
      </c>
      <c r="K47" s="69">
        <f>SUM(K46:K46)</f>
        <v>0</v>
      </c>
      <c r="L47" s="75"/>
      <c r="M47" s="69">
        <f>SUM(M46:M46)</f>
        <v>0</v>
      </c>
      <c r="N47" s="69">
        <f>SUM(N46:N46)</f>
        <v>0</v>
      </c>
      <c r="O47" s="69">
        <f>SUM(O46:O46)</f>
        <v>0</v>
      </c>
      <c r="P47" s="72"/>
      <c r="Q47" s="76"/>
      <c r="R47" s="69">
        <f t="shared" ref="R47:AH47" si="11">SUM(R46:R46)</f>
        <v>0</v>
      </c>
      <c r="S47" s="69">
        <f t="shared" si="11"/>
        <v>0</v>
      </c>
      <c r="T47" s="69">
        <f t="shared" si="11"/>
        <v>0</v>
      </c>
      <c r="U47" s="69">
        <f t="shared" si="11"/>
        <v>0</v>
      </c>
      <c r="V47" s="69">
        <f t="shared" si="11"/>
        <v>0</v>
      </c>
      <c r="W47" s="69">
        <f t="shared" si="11"/>
        <v>0</v>
      </c>
      <c r="X47" s="69">
        <f t="shared" si="11"/>
        <v>0</v>
      </c>
      <c r="Y47" s="69">
        <f t="shared" si="11"/>
        <v>0</v>
      </c>
      <c r="Z47" s="69">
        <f t="shared" si="11"/>
        <v>0</v>
      </c>
      <c r="AA47" s="69">
        <f t="shared" si="11"/>
        <v>0</v>
      </c>
      <c r="AB47" s="69">
        <f t="shared" si="11"/>
        <v>0</v>
      </c>
      <c r="AC47" s="69">
        <f t="shared" si="11"/>
        <v>0</v>
      </c>
      <c r="AD47" s="69">
        <f t="shared" si="11"/>
        <v>0</v>
      </c>
      <c r="AE47" s="69">
        <f t="shared" si="11"/>
        <v>0</v>
      </c>
      <c r="AF47" s="69">
        <f t="shared" si="11"/>
        <v>0</v>
      </c>
      <c r="AG47" s="69">
        <f t="shared" si="11"/>
        <v>0</v>
      </c>
      <c r="AH47" s="69">
        <f t="shared" si="11"/>
        <v>0</v>
      </c>
      <c r="AI47" s="73">
        <f>IF(ISERROR(AH47/J47),0,AH47/J47)</f>
        <v>0</v>
      </c>
      <c r="AJ47" s="73">
        <f>IF(ISERROR(AH47/$AH$61),0,AH47/$AH$61)</f>
        <v>0</v>
      </c>
      <c r="AK47" s="12"/>
      <c r="AL47" s="12"/>
      <c r="AM47" s="12"/>
      <c r="AN47" s="12"/>
      <c r="AO47" s="12"/>
      <c r="AP47" s="12"/>
      <c r="AQ47" s="12"/>
      <c r="AR47" s="12"/>
    </row>
    <row r="48" spans="1:44" ht="12.75" customHeight="1" x14ac:dyDescent="0.25">
      <c r="A48" s="261" t="s">
        <v>66</v>
      </c>
      <c r="B48" s="262"/>
      <c r="C48" s="262"/>
      <c r="D48" s="262"/>
      <c r="E48" s="263"/>
      <c r="F48" s="17"/>
      <c r="G48" s="18"/>
      <c r="H48" s="19"/>
      <c r="I48" s="19"/>
      <c r="J48" s="224">
        <v>505251</v>
      </c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44" ht="23.25" customHeight="1" outlineLevel="1" x14ac:dyDescent="0.25">
      <c r="A49" s="25">
        <v>1</v>
      </c>
      <c r="B49" s="26"/>
      <c r="C49" s="35"/>
      <c r="D49" s="36"/>
      <c r="E49" s="37"/>
      <c r="F49" s="29"/>
      <c r="G49" s="29"/>
      <c r="H49" s="28"/>
      <c r="I49" s="28"/>
      <c r="J49" s="283"/>
      <c r="K49" s="92">
        <v>74852</v>
      </c>
      <c r="L49" s="93" t="s">
        <v>161</v>
      </c>
      <c r="M49" s="31"/>
      <c r="N49" s="31"/>
      <c r="O49" s="31"/>
      <c r="P49" s="37"/>
      <c r="Q49" s="37"/>
      <c r="R49" s="31"/>
      <c r="S49" s="31"/>
      <c r="T49" s="31"/>
      <c r="U49" s="32">
        <f>SUM(R49:T49)</f>
        <v>0</v>
      </c>
      <c r="V49" s="31"/>
      <c r="W49" s="31"/>
      <c r="X49" s="31">
        <v>74852</v>
      </c>
      <c r="Y49" s="32">
        <f>SUM(V49:X49)</f>
        <v>74852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74852</v>
      </c>
      <c r="AI49" s="33">
        <f>IF(ISERROR(AH49/J49),0,AH49/J49)</f>
        <v>0</v>
      </c>
      <c r="AJ49" s="34">
        <f>IF(ISERROR(AH49/$AH$61),"-",AH49/$AH$61)</f>
        <v>3.9009759162735871E-3</v>
      </c>
      <c r="AK49" s="12"/>
      <c r="AL49" s="12"/>
      <c r="AM49" s="12"/>
      <c r="AN49" s="12"/>
      <c r="AO49" s="12"/>
      <c r="AP49" s="12"/>
      <c r="AQ49" s="12"/>
      <c r="AR49" s="12"/>
    </row>
    <row r="50" spans="1:44" s="74" customFormat="1" ht="12.75" customHeight="1" x14ac:dyDescent="0.25">
      <c r="A50" s="199" t="s">
        <v>67</v>
      </c>
      <c r="B50" s="200"/>
      <c r="C50" s="200"/>
      <c r="D50" s="200"/>
      <c r="E50" s="200"/>
      <c r="F50" s="200"/>
      <c r="G50" s="200"/>
      <c r="H50" s="200"/>
      <c r="I50" s="201"/>
      <c r="J50" s="162">
        <f>J48</f>
        <v>505251</v>
      </c>
      <c r="K50" s="162">
        <f>SUM(K49:K49)</f>
        <v>74852</v>
      </c>
      <c r="L50" s="192"/>
      <c r="M50" s="162">
        <f>SUM(M49:M49)</f>
        <v>0</v>
      </c>
      <c r="N50" s="162">
        <f>SUM(N49:N49)</f>
        <v>0</v>
      </c>
      <c r="O50" s="162">
        <f>SUM(O49:O49)</f>
        <v>0</v>
      </c>
      <c r="P50" s="164"/>
      <c r="Q50" s="165"/>
      <c r="R50" s="162">
        <f t="shared" ref="R50:AH50" si="12">SUM(R49:R49)</f>
        <v>0</v>
      </c>
      <c r="S50" s="162">
        <f t="shared" si="12"/>
        <v>0</v>
      </c>
      <c r="T50" s="162">
        <f t="shared" si="12"/>
        <v>0</v>
      </c>
      <c r="U50" s="162">
        <f t="shared" si="12"/>
        <v>0</v>
      </c>
      <c r="V50" s="162">
        <f t="shared" si="12"/>
        <v>0</v>
      </c>
      <c r="W50" s="162">
        <f t="shared" si="12"/>
        <v>0</v>
      </c>
      <c r="X50" s="162">
        <f t="shared" si="12"/>
        <v>74852</v>
      </c>
      <c r="Y50" s="162">
        <f t="shared" si="12"/>
        <v>74852</v>
      </c>
      <c r="Z50" s="162">
        <f t="shared" si="12"/>
        <v>0</v>
      </c>
      <c r="AA50" s="162">
        <f t="shared" si="12"/>
        <v>0</v>
      </c>
      <c r="AB50" s="162">
        <f t="shared" si="12"/>
        <v>0</v>
      </c>
      <c r="AC50" s="162">
        <f t="shared" si="12"/>
        <v>0</v>
      </c>
      <c r="AD50" s="162">
        <f t="shared" si="12"/>
        <v>0</v>
      </c>
      <c r="AE50" s="162">
        <f t="shared" si="12"/>
        <v>0</v>
      </c>
      <c r="AF50" s="162">
        <f t="shared" si="12"/>
        <v>0</v>
      </c>
      <c r="AG50" s="162">
        <f t="shared" si="12"/>
        <v>0</v>
      </c>
      <c r="AH50" s="162">
        <f t="shared" si="12"/>
        <v>74852</v>
      </c>
      <c r="AI50" s="166">
        <f>IF(ISERROR(AH50/J50),0,AH50/J50)</f>
        <v>0.14814814814814814</v>
      </c>
      <c r="AJ50" s="166">
        <f>IF(ISERROR(AH50/$AH$61),0,AH50/$AH$61)</f>
        <v>3.9009759162735871E-3</v>
      </c>
      <c r="AK50" s="12"/>
      <c r="AL50" s="12"/>
      <c r="AM50" s="12"/>
      <c r="AN50" s="12"/>
      <c r="AO50" s="12"/>
      <c r="AP50" s="12"/>
      <c r="AQ50" s="12"/>
      <c r="AR50" s="12"/>
    </row>
    <row r="51" spans="1:44" ht="12.75" customHeight="1" x14ac:dyDescent="0.25">
      <c r="A51" s="261" t="s">
        <v>68</v>
      </c>
      <c r="B51" s="262"/>
      <c r="C51" s="262"/>
      <c r="D51" s="262"/>
      <c r="E51" s="263"/>
      <c r="F51" s="17"/>
      <c r="G51" s="18"/>
      <c r="H51" s="19"/>
      <c r="I51" s="19"/>
      <c r="J51" s="224">
        <v>540991</v>
      </c>
      <c r="K51" s="20"/>
      <c r="L51" s="21"/>
      <c r="M51" s="22"/>
      <c r="N51" s="22"/>
      <c r="O51" s="22"/>
      <c r="P51" s="18"/>
      <c r="Q51" s="23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4"/>
      <c r="AJ51" s="24"/>
    </row>
    <row r="52" spans="1:44" ht="22.5" customHeight="1" outlineLevel="1" x14ac:dyDescent="0.25">
      <c r="A52" s="25">
        <v>1</v>
      </c>
      <c r="B52" s="26"/>
      <c r="C52" s="35"/>
      <c r="D52" s="36"/>
      <c r="E52" s="37"/>
      <c r="F52" s="29"/>
      <c r="G52" s="29"/>
      <c r="H52" s="28"/>
      <c r="I52" s="28"/>
      <c r="J52" s="283"/>
      <c r="K52" s="92">
        <v>18713</v>
      </c>
      <c r="L52" s="93" t="s">
        <v>161</v>
      </c>
      <c r="M52" s="31"/>
      <c r="N52" s="31"/>
      <c r="O52" s="31"/>
      <c r="P52" s="37"/>
      <c r="Q52" s="37"/>
      <c r="R52" s="31"/>
      <c r="S52" s="31"/>
      <c r="T52" s="31"/>
      <c r="U52" s="32">
        <f>SUM(R52:T52)</f>
        <v>0</v>
      </c>
      <c r="V52" s="31"/>
      <c r="W52" s="31"/>
      <c r="X52" s="31">
        <v>18713</v>
      </c>
      <c r="Y52" s="32">
        <f>SUM(V52:X52)</f>
        <v>18713</v>
      </c>
      <c r="Z52" s="31"/>
      <c r="AA52" s="31"/>
      <c r="AB52" s="31"/>
      <c r="AC52" s="32">
        <f>SUM(Z52:AB52)</f>
        <v>0</v>
      </c>
      <c r="AD52" s="31"/>
      <c r="AE52" s="31"/>
      <c r="AF52" s="31"/>
      <c r="AG52" s="32">
        <f>SUM(AD52:AF52)</f>
        <v>0</v>
      </c>
      <c r="AH52" s="32">
        <f>SUM(U52,Y52,AC52,AG52)</f>
        <v>18713</v>
      </c>
      <c r="AI52" s="33">
        <f>IF(ISERROR(AH52/J52),0,AH52/J52)</f>
        <v>0</v>
      </c>
      <c r="AJ52" s="34">
        <f>IF(ISERROR(AH52/$AH$61),"-",AH52/$AH$61)</f>
        <v>9.7524397906839676E-4</v>
      </c>
      <c r="AK52" s="12"/>
      <c r="AL52" s="12"/>
      <c r="AM52" s="12"/>
      <c r="AN52" s="12"/>
      <c r="AO52" s="12"/>
      <c r="AP52" s="12"/>
      <c r="AQ52" s="12"/>
      <c r="AR52" s="12"/>
    </row>
    <row r="53" spans="1:44" s="74" customFormat="1" ht="12.75" customHeight="1" x14ac:dyDescent="0.25">
      <c r="A53" s="199" t="s">
        <v>69</v>
      </c>
      <c r="B53" s="200"/>
      <c r="C53" s="200"/>
      <c r="D53" s="200"/>
      <c r="E53" s="200"/>
      <c r="F53" s="200"/>
      <c r="G53" s="200"/>
      <c r="H53" s="200"/>
      <c r="I53" s="201"/>
      <c r="J53" s="162">
        <f>J51</f>
        <v>540991</v>
      </c>
      <c r="K53" s="162">
        <f>SUM(K52:K52)</f>
        <v>18713</v>
      </c>
      <c r="L53" s="192"/>
      <c r="M53" s="162">
        <f>SUM(M52:M52)</f>
        <v>0</v>
      </c>
      <c r="N53" s="162">
        <f>SUM(N52:N52)</f>
        <v>0</v>
      </c>
      <c r="O53" s="162">
        <f>SUM(O52:O52)</f>
        <v>0</v>
      </c>
      <c r="P53" s="164"/>
      <c r="Q53" s="165"/>
      <c r="R53" s="162">
        <f t="shared" ref="R53:AH53" si="13">SUM(R52:R52)</f>
        <v>0</v>
      </c>
      <c r="S53" s="162">
        <f t="shared" si="13"/>
        <v>0</v>
      </c>
      <c r="T53" s="162">
        <f t="shared" si="13"/>
        <v>0</v>
      </c>
      <c r="U53" s="162">
        <f t="shared" si="13"/>
        <v>0</v>
      </c>
      <c r="V53" s="162">
        <f t="shared" si="13"/>
        <v>0</v>
      </c>
      <c r="W53" s="162">
        <f t="shared" si="13"/>
        <v>0</v>
      </c>
      <c r="X53" s="162">
        <f t="shared" si="13"/>
        <v>18713</v>
      </c>
      <c r="Y53" s="162">
        <f t="shared" si="13"/>
        <v>18713</v>
      </c>
      <c r="Z53" s="162">
        <f t="shared" si="13"/>
        <v>0</v>
      </c>
      <c r="AA53" s="162">
        <f t="shared" si="13"/>
        <v>0</v>
      </c>
      <c r="AB53" s="162">
        <f t="shared" si="13"/>
        <v>0</v>
      </c>
      <c r="AC53" s="162">
        <f t="shared" si="13"/>
        <v>0</v>
      </c>
      <c r="AD53" s="162">
        <f t="shared" si="13"/>
        <v>0</v>
      </c>
      <c r="AE53" s="162">
        <f t="shared" si="13"/>
        <v>0</v>
      </c>
      <c r="AF53" s="162">
        <f t="shared" si="13"/>
        <v>0</v>
      </c>
      <c r="AG53" s="162">
        <f t="shared" si="13"/>
        <v>0</v>
      </c>
      <c r="AH53" s="162">
        <f t="shared" si="13"/>
        <v>18713</v>
      </c>
      <c r="AI53" s="166">
        <f>IF(ISERROR(AH53/J53),0,AH53/J53)</f>
        <v>3.4590224236632404E-2</v>
      </c>
      <c r="AJ53" s="166">
        <f>IF(ISERROR(AH53/$AH$61),0,AH53/$AH$61)</f>
        <v>9.7524397906839676E-4</v>
      </c>
      <c r="AK53" s="12"/>
      <c r="AL53" s="12"/>
      <c r="AM53" s="12"/>
      <c r="AN53" s="12"/>
      <c r="AO53" s="12"/>
      <c r="AP53" s="12"/>
      <c r="AQ53" s="12"/>
      <c r="AR53" s="12"/>
    </row>
    <row r="54" spans="1:44" ht="12.75" hidden="1" customHeight="1" x14ac:dyDescent="0.25">
      <c r="A54" s="254" t="s">
        <v>70</v>
      </c>
      <c r="B54" s="255"/>
      <c r="C54" s="255"/>
      <c r="D54" s="255"/>
      <c r="E54" s="256"/>
      <c r="F54" s="17"/>
      <c r="G54" s="18"/>
      <c r="H54" s="19"/>
      <c r="I54" s="19"/>
      <c r="J54" s="224"/>
      <c r="K54" s="20"/>
      <c r="L54" s="21"/>
      <c r="M54" s="22"/>
      <c r="N54" s="22"/>
      <c r="O54" s="22"/>
      <c r="P54" s="18"/>
      <c r="Q54" s="23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4"/>
      <c r="AJ54" s="24"/>
    </row>
    <row r="55" spans="1:44" ht="35.1" hidden="1" customHeight="1" outlineLevel="1" x14ac:dyDescent="0.25">
      <c r="A55" s="25">
        <v>1</v>
      </c>
      <c r="B55" s="26"/>
      <c r="C55" s="35"/>
      <c r="D55" s="36"/>
      <c r="E55" s="37"/>
      <c r="F55" s="29"/>
      <c r="G55" s="29"/>
      <c r="H55" s="28"/>
      <c r="I55" s="28"/>
      <c r="J55" s="283"/>
      <c r="K55" s="92"/>
      <c r="L55" s="93" t="s">
        <v>161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4">
        <f>IF(ISERROR(AH55/$AH$61),"-",AH55/$AH$61)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s="74" customFormat="1" ht="12.75" hidden="1" customHeight="1" x14ac:dyDescent="0.25">
      <c r="A56" s="247" t="s">
        <v>71</v>
      </c>
      <c r="B56" s="249"/>
      <c r="C56" s="249"/>
      <c r="D56" s="249"/>
      <c r="E56" s="249"/>
      <c r="F56" s="249"/>
      <c r="G56" s="249"/>
      <c r="H56" s="249"/>
      <c r="I56" s="250"/>
      <c r="J56" s="69">
        <f>J54</f>
        <v>0</v>
      </c>
      <c r="K56" s="69">
        <f>SUM(K55:K55)</f>
        <v>0</v>
      </c>
      <c r="L56" s="75"/>
      <c r="M56" s="69">
        <f>SUM(M55:M55)</f>
        <v>0</v>
      </c>
      <c r="N56" s="69">
        <f>SUM(N55:N55)</f>
        <v>0</v>
      </c>
      <c r="O56" s="69">
        <f>SUM(O55:O55)</f>
        <v>0</v>
      </c>
      <c r="P56" s="72"/>
      <c r="Q56" s="76"/>
      <c r="R56" s="69">
        <f t="shared" ref="R56:AH56" si="14">SUM(R55:R55)</f>
        <v>0</v>
      </c>
      <c r="S56" s="69">
        <f t="shared" si="14"/>
        <v>0</v>
      </c>
      <c r="T56" s="69">
        <f t="shared" si="14"/>
        <v>0</v>
      </c>
      <c r="U56" s="69">
        <f t="shared" si="14"/>
        <v>0</v>
      </c>
      <c r="V56" s="69">
        <f t="shared" si="14"/>
        <v>0</v>
      </c>
      <c r="W56" s="69">
        <f t="shared" si="14"/>
        <v>0</v>
      </c>
      <c r="X56" s="69">
        <f t="shared" si="14"/>
        <v>0</v>
      </c>
      <c r="Y56" s="69">
        <f t="shared" si="14"/>
        <v>0</v>
      </c>
      <c r="Z56" s="69">
        <f t="shared" si="14"/>
        <v>0</v>
      </c>
      <c r="AA56" s="69">
        <f t="shared" si="14"/>
        <v>0</v>
      </c>
      <c r="AB56" s="69">
        <f t="shared" si="14"/>
        <v>0</v>
      </c>
      <c r="AC56" s="69">
        <f t="shared" si="14"/>
        <v>0</v>
      </c>
      <c r="AD56" s="69">
        <f t="shared" si="14"/>
        <v>0</v>
      </c>
      <c r="AE56" s="69">
        <f t="shared" si="14"/>
        <v>0</v>
      </c>
      <c r="AF56" s="69">
        <f t="shared" si="14"/>
        <v>0</v>
      </c>
      <c r="AG56" s="69">
        <f t="shared" si="14"/>
        <v>0</v>
      </c>
      <c r="AH56" s="69">
        <f t="shared" si="14"/>
        <v>0</v>
      </c>
      <c r="AI56" s="73">
        <f>IF(ISERROR(AH56/J56),0,AH56/J56)</f>
        <v>0</v>
      </c>
      <c r="AJ56" s="73">
        <f>IF(ISERROR(AH56/$AH$61),0,AH56/$AH$61)</f>
        <v>0</v>
      </c>
      <c r="AK56" s="12"/>
      <c r="AL56" s="12"/>
      <c r="AM56" s="12"/>
      <c r="AN56" s="12"/>
      <c r="AO56" s="12"/>
      <c r="AP56" s="12"/>
      <c r="AQ56" s="12"/>
      <c r="AR56" s="12"/>
    </row>
    <row r="57" spans="1:44" ht="12.75" customHeight="1" x14ac:dyDescent="0.25">
      <c r="A57" s="261" t="s">
        <v>72</v>
      </c>
      <c r="B57" s="262"/>
      <c r="C57" s="262"/>
      <c r="D57" s="262"/>
      <c r="E57" s="263"/>
      <c r="F57" s="17"/>
      <c r="G57" s="18"/>
      <c r="H57" s="19"/>
      <c r="I57" s="19"/>
      <c r="J57" s="224">
        <v>5620670039</v>
      </c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4"/>
      <c r="AJ57" s="24"/>
    </row>
    <row r="58" spans="1:44" ht="18.75" customHeight="1" outlineLevel="1" x14ac:dyDescent="0.25">
      <c r="A58" s="25">
        <v>1</v>
      </c>
      <c r="B58" s="26"/>
      <c r="C58" s="35"/>
      <c r="D58" s="36"/>
      <c r="E58" s="37"/>
      <c r="F58" s="29"/>
      <c r="G58" s="29"/>
      <c r="H58" s="28"/>
      <c r="I58" s="28"/>
      <c r="J58" s="270"/>
      <c r="K58" s="92">
        <f>28634712-11931130+11851589+11772048+9544904</f>
        <v>49872123</v>
      </c>
      <c r="L58" s="93" t="s">
        <v>161</v>
      </c>
      <c r="M58" s="31"/>
      <c r="N58" s="31"/>
      <c r="O58" s="31"/>
      <c r="P58" s="37"/>
      <c r="Q58" s="37"/>
      <c r="R58" s="31"/>
      <c r="S58" s="31">
        <v>4772452</v>
      </c>
      <c r="T58" s="31">
        <v>1193113</v>
      </c>
      <c r="U58" s="32">
        <f>SUM(R58:T58)</f>
        <v>5965565</v>
      </c>
      <c r="V58" s="31">
        <v>1193113</v>
      </c>
      <c r="W58" s="31">
        <v>8113168</v>
      </c>
      <c r="X58" s="31">
        <v>3579339</v>
      </c>
      <c r="Y58" s="32">
        <f>SUM(V58:X58)</f>
        <v>12885620</v>
      </c>
      <c r="Z58" s="31"/>
      <c r="AA58" s="31"/>
      <c r="AB58" s="31"/>
      <c r="AC58" s="32">
        <f>SUM(Z58:AB58)</f>
        <v>0</v>
      </c>
      <c r="AD58" s="31"/>
      <c r="AE58" s="31">
        <v>0</v>
      </c>
      <c r="AF58" s="31">
        <v>0</v>
      </c>
      <c r="AG58" s="32">
        <f>SUM(AD58:AF58)</f>
        <v>0</v>
      </c>
      <c r="AH58" s="32">
        <f>SUM(U58,Y58,AC58,AG58)</f>
        <v>18851185</v>
      </c>
      <c r="AI58" s="33">
        <f>IF(ISERROR(AH58/J57),0,AH58/J57)</f>
        <v>3.3539035149186421E-3</v>
      </c>
      <c r="AJ58" s="34">
        <f>IF(ISERROR(AH58/$AH$61),"-",AH58/$AH$61)</f>
        <v>0.98244560837676886</v>
      </c>
      <c r="AK58" s="12"/>
      <c r="AL58" s="12"/>
      <c r="AM58" s="12"/>
      <c r="AN58" s="12"/>
      <c r="AO58" s="12"/>
      <c r="AP58" s="12"/>
      <c r="AQ58" s="12"/>
      <c r="AR58" s="12"/>
    </row>
    <row r="59" spans="1:44" ht="18.75" customHeight="1" outlineLevel="1" x14ac:dyDescent="0.25">
      <c r="A59" s="25">
        <v>2</v>
      </c>
      <c r="B59" s="26"/>
      <c r="C59" s="35"/>
      <c r="D59" s="36"/>
      <c r="E59" s="37"/>
      <c r="F59" s="29"/>
      <c r="G59" s="29"/>
      <c r="H59" s="28"/>
      <c r="I59" s="28"/>
      <c r="J59" s="225"/>
      <c r="K59" s="92">
        <v>1200000</v>
      </c>
      <c r="L59" s="93" t="s">
        <v>162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>
        <v>0</v>
      </c>
      <c r="AF59" s="31">
        <v>0</v>
      </c>
      <c r="AG59" s="32">
        <f>SUM(AD59:AF59)</f>
        <v>0</v>
      </c>
      <c r="AH59" s="32">
        <f>SUM(U59,Y59,AC59,AG59)</f>
        <v>0</v>
      </c>
      <c r="AI59" s="33">
        <f>IF(ISERROR(AH59/J57),0,AH59/J57)</f>
        <v>0</v>
      </c>
      <c r="AJ59" s="34">
        <f>IF(ISERROR(AH59/$AH$61),"-",AH59/$AH$61)</f>
        <v>0</v>
      </c>
      <c r="AK59" s="12"/>
      <c r="AL59" s="12"/>
      <c r="AM59" s="12"/>
      <c r="AN59" s="12"/>
      <c r="AO59" s="12"/>
      <c r="AP59" s="12"/>
      <c r="AQ59" s="12"/>
      <c r="AR59" s="12"/>
    </row>
    <row r="60" spans="1:44" s="74" customFormat="1" x14ac:dyDescent="0.25">
      <c r="A60" s="199" t="s">
        <v>73</v>
      </c>
      <c r="B60" s="200"/>
      <c r="C60" s="200"/>
      <c r="D60" s="200"/>
      <c r="E60" s="200"/>
      <c r="F60" s="200"/>
      <c r="G60" s="200"/>
      <c r="H60" s="200"/>
      <c r="I60" s="201"/>
      <c r="J60" s="162">
        <f>J57</f>
        <v>5620670039</v>
      </c>
      <c r="K60" s="162">
        <f>SUM(K58:K59)</f>
        <v>51072123</v>
      </c>
      <c r="L60" s="163"/>
      <c r="M60" s="162">
        <f>SUM(M58:M59)</f>
        <v>0</v>
      </c>
      <c r="N60" s="162">
        <f>SUM(N58:N59)</f>
        <v>0</v>
      </c>
      <c r="O60" s="162">
        <f>SUM(O58:O59)</f>
        <v>0</v>
      </c>
      <c r="P60" s="164"/>
      <c r="Q60" s="165"/>
      <c r="R60" s="162">
        <f t="shared" ref="R60:AH60" si="15">SUM(R58:R59)</f>
        <v>0</v>
      </c>
      <c r="S60" s="162">
        <f t="shared" si="15"/>
        <v>4772452</v>
      </c>
      <c r="T60" s="162">
        <f t="shared" si="15"/>
        <v>1193113</v>
      </c>
      <c r="U60" s="162">
        <f t="shared" si="15"/>
        <v>5965565</v>
      </c>
      <c r="V60" s="162">
        <f t="shared" si="15"/>
        <v>1193113</v>
      </c>
      <c r="W60" s="162">
        <f t="shared" si="15"/>
        <v>8113168</v>
      </c>
      <c r="X60" s="162">
        <f t="shared" si="15"/>
        <v>3579339</v>
      </c>
      <c r="Y60" s="162">
        <f t="shared" si="15"/>
        <v>12885620</v>
      </c>
      <c r="Z60" s="162">
        <f t="shared" si="15"/>
        <v>0</v>
      </c>
      <c r="AA60" s="162">
        <f t="shared" si="15"/>
        <v>0</v>
      </c>
      <c r="AB60" s="162">
        <f t="shared" si="15"/>
        <v>0</v>
      </c>
      <c r="AC60" s="162">
        <f t="shared" si="15"/>
        <v>0</v>
      </c>
      <c r="AD60" s="162">
        <f t="shared" si="15"/>
        <v>0</v>
      </c>
      <c r="AE60" s="162">
        <f t="shared" si="15"/>
        <v>0</v>
      </c>
      <c r="AF60" s="162">
        <f t="shared" si="15"/>
        <v>0</v>
      </c>
      <c r="AG60" s="162">
        <f t="shared" si="15"/>
        <v>0</v>
      </c>
      <c r="AH60" s="162">
        <f t="shared" si="15"/>
        <v>18851185</v>
      </c>
      <c r="AI60" s="166">
        <f>IF(ISERROR(AH60/J60),0,AH60/J60)</f>
        <v>3.3539035149186421E-3</v>
      </c>
      <c r="AJ60" s="166">
        <f>IF(ISERROR(AH60/$AH$61),0,AH60/$AH$61)</f>
        <v>0.98244560837676886</v>
      </c>
      <c r="AK60" s="12"/>
      <c r="AL60" s="12"/>
      <c r="AM60" s="12"/>
      <c r="AN60" s="12"/>
      <c r="AO60" s="12"/>
      <c r="AP60" s="12"/>
      <c r="AQ60" s="12"/>
      <c r="AR60" s="12"/>
    </row>
    <row r="61" spans="1:44" s="70" customFormat="1" x14ac:dyDescent="0.25">
      <c r="A61" s="202" t="str">
        <f>"TOTAL ASIG."&amp;" "&amp;$A$5</f>
        <v>TOTAL ASIG. 24-03-986 "Programa de apoyo a niños(as) y adolescentes con un adulto significativo privado de libertad"</v>
      </c>
      <c r="B61" s="203"/>
      <c r="C61" s="203"/>
      <c r="D61" s="203"/>
      <c r="E61" s="203"/>
      <c r="F61" s="203"/>
      <c r="G61" s="203"/>
      <c r="H61" s="203"/>
      <c r="I61" s="204"/>
      <c r="J61" s="167">
        <f>SUM(J11,J15,J18,J21,J25,J28,J31,J35,J38,J41,J44,J47,J50,J53,J56,J60)</f>
        <v>5631570000</v>
      </c>
      <c r="K61" s="167">
        <f>+K11+K15+K18+K21+K25+K28+K31+K35+K38+K41+K44+K47+K56+K50+K53+K60</f>
        <v>51408957</v>
      </c>
      <c r="L61" s="168"/>
      <c r="M61" s="167">
        <f>+M11+M15+M18+M21+M25+M28+M31+M35+M38+M41+M44+M47+M56+M50+M53+M60</f>
        <v>0</v>
      </c>
      <c r="N61" s="167">
        <f>+N11+N15+N18+N21+N25+N28+N31+N35+N38+N41+N44+N47+N56+N50+N53+N60</f>
        <v>0</v>
      </c>
      <c r="O61" s="167">
        <f>+O11+O15+O18+O21+O25+O28+O31+O35+O38+O41+O44+O47+O56+O50+O53+O60</f>
        <v>0</v>
      </c>
      <c r="P61" s="169"/>
      <c r="Q61" s="179"/>
      <c r="R61" s="167">
        <f t="shared" ref="R61:AH61" si="16">+R11+R15+R18+R21+R25+R28+R31+R35+R38+R41+R44+R47+R56+R50+R53+R60</f>
        <v>0</v>
      </c>
      <c r="S61" s="167">
        <f t="shared" si="16"/>
        <v>4772452</v>
      </c>
      <c r="T61" s="167">
        <f t="shared" si="16"/>
        <v>1193113</v>
      </c>
      <c r="U61" s="167">
        <f t="shared" si="16"/>
        <v>5965565</v>
      </c>
      <c r="V61" s="167">
        <f t="shared" si="16"/>
        <v>1193113</v>
      </c>
      <c r="W61" s="167">
        <f t="shared" si="16"/>
        <v>8113168</v>
      </c>
      <c r="X61" s="167">
        <f t="shared" si="16"/>
        <v>3916173</v>
      </c>
      <c r="Y61" s="167">
        <f t="shared" si="16"/>
        <v>13222454</v>
      </c>
      <c r="Z61" s="167">
        <f t="shared" si="16"/>
        <v>0</v>
      </c>
      <c r="AA61" s="167">
        <f t="shared" si="16"/>
        <v>0</v>
      </c>
      <c r="AB61" s="167">
        <f t="shared" si="16"/>
        <v>0</v>
      </c>
      <c r="AC61" s="167">
        <f t="shared" si="16"/>
        <v>0</v>
      </c>
      <c r="AD61" s="167">
        <f t="shared" si="16"/>
        <v>0</v>
      </c>
      <c r="AE61" s="167">
        <f t="shared" si="16"/>
        <v>0</v>
      </c>
      <c r="AF61" s="167">
        <f t="shared" si="16"/>
        <v>0</v>
      </c>
      <c r="AG61" s="167">
        <f t="shared" si="16"/>
        <v>0</v>
      </c>
      <c r="AH61" s="167">
        <f t="shared" si="16"/>
        <v>19188019</v>
      </c>
      <c r="AI61" s="171">
        <f>IF(ISERROR(AH61/J61),0,AH61/J61)</f>
        <v>3.4072237404489335E-3</v>
      </c>
      <c r="AJ61" s="171">
        <f>IF(ISERROR(AH61/$AH$61),0,AH61/$AH$61)</f>
        <v>1</v>
      </c>
      <c r="AK61" s="15"/>
      <c r="AL61" s="15"/>
      <c r="AM61" s="15"/>
      <c r="AN61" s="15"/>
      <c r="AO61" s="15"/>
      <c r="AP61" s="15"/>
      <c r="AQ61" s="15"/>
      <c r="AR61" s="15"/>
    </row>
    <row r="62" spans="1:44" x14ac:dyDescent="0.25">
      <c r="J62" s="46"/>
      <c r="R62" s="46"/>
      <c r="S62" s="46"/>
      <c r="T62" s="46"/>
      <c r="V62" s="46"/>
      <c r="W62" s="46"/>
      <c r="X62" s="46"/>
      <c r="Z62" s="46"/>
      <c r="AA62" s="46"/>
      <c r="AB62" s="46"/>
      <c r="AD62" s="46"/>
      <c r="AE62" s="46"/>
      <c r="AF62" s="46"/>
      <c r="AK62" s="12"/>
      <c r="AL62" s="12"/>
      <c r="AM62" s="12"/>
      <c r="AN62" s="12"/>
      <c r="AO62" s="12"/>
      <c r="AP62" s="12"/>
      <c r="AQ62" s="12"/>
      <c r="AR62" s="12"/>
    </row>
    <row r="63" spans="1:44" x14ac:dyDescent="0.25">
      <c r="J63" s="46"/>
      <c r="R63" s="46"/>
      <c r="S63" s="46"/>
      <c r="T63" s="46"/>
      <c r="V63" s="46"/>
      <c r="W63" s="46"/>
      <c r="X63" s="46"/>
      <c r="Z63" s="46"/>
      <c r="AA63" s="46"/>
      <c r="AB63" s="46"/>
      <c r="AD63" s="46"/>
      <c r="AE63" s="46"/>
      <c r="AF63" s="46"/>
      <c r="AK63" s="12"/>
      <c r="AL63" s="12"/>
      <c r="AM63" s="12"/>
      <c r="AN63" s="12"/>
      <c r="AO63" s="12"/>
      <c r="AP63" s="12"/>
      <c r="AQ63" s="12"/>
      <c r="AR63" s="12"/>
    </row>
    <row r="64" spans="1:44" x14ac:dyDescent="0.25">
      <c r="J64" s="46"/>
      <c r="R64" s="46"/>
      <c r="S64" s="46"/>
      <c r="T64" s="46"/>
      <c r="V64" s="46"/>
      <c r="W64" s="46"/>
      <c r="X64" s="46"/>
      <c r="Z64" s="46"/>
      <c r="AA64" s="46"/>
      <c r="AB64" s="46"/>
      <c r="AD64" s="46"/>
      <c r="AE64" s="46"/>
      <c r="AF64" s="46"/>
    </row>
    <row r="65" spans="1:44" x14ac:dyDescent="0.25">
      <c r="J65" s="46"/>
      <c r="R65" s="46"/>
      <c r="S65" s="46"/>
      <c r="T65" s="46"/>
      <c r="V65" s="46"/>
      <c r="W65" s="46"/>
      <c r="X65" s="46"/>
      <c r="Z65" s="46"/>
      <c r="AA65" s="46"/>
      <c r="AB65" s="46"/>
      <c r="AD65" s="46"/>
      <c r="AE65" s="46"/>
      <c r="AF65" s="46"/>
      <c r="AK65" s="12"/>
      <c r="AL65" s="12"/>
      <c r="AM65" s="12"/>
      <c r="AN65" s="12"/>
      <c r="AO65" s="12"/>
      <c r="AP65" s="12"/>
      <c r="AQ65" s="12"/>
      <c r="AR65" s="12"/>
    </row>
    <row r="66" spans="1:44" x14ac:dyDescent="0.25">
      <c r="J66" s="46"/>
      <c r="R66" s="46"/>
      <c r="S66" s="46"/>
      <c r="T66" s="46"/>
      <c r="V66" s="46"/>
      <c r="W66" s="46"/>
      <c r="X66" s="46"/>
      <c r="Z66" s="46"/>
      <c r="AA66" s="46"/>
      <c r="AB66" s="46"/>
      <c r="AD66" s="46"/>
      <c r="AE66" s="46"/>
      <c r="AF66" s="46"/>
    </row>
    <row r="67" spans="1:44" x14ac:dyDescent="0.25">
      <c r="J67" s="46"/>
      <c r="R67" s="46"/>
      <c r="S67" s="46"/>
      <c r="T67" s="46"/>
      <c r="V67" s="46"/>
      <c r="W67" s="46"/>
      <c r="X67" s="46"/>
      <c r="Z67" s="46"/>
      <c r="AA67" s="46"/>
      <c r="AB67" s="46"/>
      <c r="AD67" s="46"/>
      <c r="AE67" s="46"/>
      <c r="AF67" s="46"/>
    </row>
    <row r="68" spans="1:44" x14ac:dyDescent="0.25">
      <c r="J68" s="46"/>
      <c r="R68" s="46"/>
      <c r="S68" s="46"/>
      <c r="T68" s="46"/>
      <c r="V68" s="46"/>
      <c r="W68" s="46"/>
      <c r="X68" s="46"/>
      <c r="Z68" s="46"/>
      <c r="AA68" s="46"/>
      <c r="AB68" s="46"/>
      <c r="AD68" s="46"/>
      <c r="AE68" s="46"/>
      <c r="AF68" s="46"/>
    </row>
    <row r="69" spans="1:44" x14ac:dyDescent="0.25">
      <c r="J69" s="46"/>
      <c r="R69" s="46"/>
      <c r="S69" s="46"/>
      <c r="T69" s="46"/>
      <c r="V69" s="46"/>
      <c r="W69" s="46"/>
      <c r="X69" s="46"/>
      <c r="Z69" s="46"/>
      <c r="AA69" s="46"/>
      <c r="AB69" s="46"/>
      <c r="AD69" s="46"/>
      <c r="AE69" s="46"/>
      <c r="AF69" s="46"/>
    </row>
    <row r="70" spans="1:44" x14ac:dyDescent="0.25">
      <c r="A70" s="15"/>
      <c r="J70" s="46"/>
      <c r="R70" s="46"/>
      <c r="S70" s="46"/>
      <c r="T70" s="46"/>
      <c r="V70" s="46"/>
      <c r="W70" s="46"/>
      <c r="X70" s="46"/>
      <c r="Z70" s="46"/>
      <c r="AA70" s="46"/>
      <c r="AB70" s="46"/>
      <c r="AD70" s="46"/>
      <c r="AE70" s="46"/>
      <c r="AF70" s="46"/>
    </row>
    <row r="71" spans="1:44" x14ac:dyDescent="0.25">
      <c r="A71" s="15"/>
      <c r="J71" s="46"/>
      <c r="R71" s="46"/>
      <c r="S71" s="46"/>
      <c r="T71" s="46"/>
      <c r="V71" s="46"/>
      <c r="W71" s="46"/>
      <c r="X71" s="46"/>
      <c r="Z71" s="46"/>
      <c r="AA71" s="46"/>
      <c r="AB71" s="46"/>
      <c r="AD71" s="46"/>
      <c r="AE71" s="46"/>
      <c r="AF71" s="46"/>
    </row>
    <row r="72" spans="1:44" x14ac:dyDescent="0.25">
      <c r="A72" s="15"/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</row>
    <row r="73" spans="1:44" x14ac:dyDescent="0.25">
      <c r="A73" s="15"/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</row>
    <row r="74" spans="1:44" x14ac:dyDescent="0.25">
      <c r="A74" s="15"/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</row>
    <row r="75" spans="1:44" x14ac:dyDescent="0.25">
      <c r="A75" s="15"/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</row>
    <row r="76" spans="1:44" x14ac:dyDescent="0.25">
      <c r="A76" s="15"/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 x14ac:dyDescent="0.25">
      <c r="A77" s="15"/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 x14ac:dyDescent="0.25">
      <c r="A78" s="15"/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</sheetData>
  <mergeCells count="77">
    <mergeCell ref="J57:J59"/>
    <mergeCell ref="J42:J43"/>
    <mergeCell ref="J45:J46"/>
    <mergeCell ref="J54:J55"/>
    <mergeCell ref="J48:J49"/>
    <mergeCell ref="J51:J52"/>
    <mergeCell ref="J26:J27"/>
    <mergeCell ref="J29:J30"/>
    <mergeCell ref="J36:J37"/>
    <mergeCell ref="J39:J40"/>
    <mergeCell ref="J32:J34"/>
    <mergeCell ref="J8:J10"/>
    <mergeCell ref="J12:J14"/>
    <mergeCell ref="J16:J17"/>
    <mergeCell ref="J19:J20"/>
    <mergeCell ref="J22:J24"/>
    <mergeCell ref="A57:E57"/>
    <mergeCell ref="A60:I60"/>
    <mergeCell ref="A61:I61"/>
    <mergeCell ref="A48:E48"/>
    <mergeCell ref="A50:I50"/>
    <mergeCell ref="A51:E51"/>
    <mergeCell ref="A53:I53"/>
    <mergeCell ref="A54:E54"/>
    <mergeCell ref="A56:I56"/>
    <mergeCell ref="A47:I47"/>
    <mergeCell ref="A29:E29"/>
    <mergeCell ref="A31:I31"/>
    <mergeCell ref="A32:E32"/>
    <mergeCell ref="A35:I35"/>
    <mergeCell ref="A36:E36"/>
    <mergeCell ref="A38:I38"/>
    <mergeCell ref="A39:E39"/>
    <mergeCell ref="A41:I41"/>
    <mergeCell ref="A42:E42"/>
    <mergeCell ref="A44:I44"/>
    <mergeCell ref="A45:E45"/>
    <mergeCell ref="A28:I28"/>
    <mergeCell ref="A8:E8"/>
    <mergeCell ref="A11:I11"/>
    <mergeCell ref="A12:E12"/>
    <mergeCell ref="A15:I15"/>
    <mergeCell ref="A16:E16"/>
    <mergeCell ref="A18:I18"/>
    <mergeCell ref="A19:E19"/>
    <mergeCell ref="A21:I21"/>
    <mergeCell ref="A22:E22"/>
    <mergeCell ref="A25:I25"/>
    <mergeCell ref="A26:E26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9">
    <dataValidation allowBlank="1" showInputMessage="1" showErrorMessage="1" errorTitle="Sólo números" error="Sólo ingresar números sin letras_x000a_" sqref="O57:O59 O51:O52 O48:O49 P43 O42:O43 O36:O37 O22:O24 O16:O17 O19:O20 O8:O10 O32:O34 O26:O27 O29:O30 O54:O55 O39:O40 O45:O46 O12:O14"/>
    <dataValidation type="date" operator="greaterThan" allowBlank="1" showInputMessage="1" showErrorMessage="1" errorTitle="Error en Ingresos de Fechas" error="La fecha debe corresponder al Año 2014." sqref="D55 D52 D49 D43 D23 D20 D9:D10 D33:D34 D17 D27 D30 D46 D13:D14">
      <formula1>41275</formula1>
    </dataValidation>
    <dataValidation type="textLength" operator="lessThanOrEqual" allowBlank="1" showInputMessage="1" showErrorMessage="1" errorTitle="MÁXIMO DE CARACTERES SOBREPASADO" error="Sólo 255 caracteres por celdas" sqref="E58:G59 C52 E52:G52 E55:G55 P52:Q52 P49:Q49 L43 E49:G49 C49 Q43 C55 E43:G43 C43 E37:G37 P37:Q37 N37 E27:G27 L27 P27:Q27 E23:G24 P23:Q24 L20 P20:Q20 L17 E17:G17 C17 E9:G10 P9:Q10 C13:C14 C9:C10 E13:G14 L13:L14 P13:Q14 C33:C34 P17:Q17 C20 E20:G20 N24 L9:L10 C23 C27 P30:Q30 L30 E30:G30 C30 E33:G34 P33:Q34 N58:N59 P58:Q59 P40:Q40 N40 E40:G40 C46 E46:G46 L46 P46:Q46 P55:Q55 L23:L24 L33:L34 L58:L59 L52 L55 L37 L40 L49">
      <formula1>255</formula1>
    </dataValidation>
    <dataValidation type="date" errorStyle="information" operator="greaterThan" allowBlank="1" showInputMessage="1" showErrorMessage="1" errorTitle="SÓLO FECHAS" error="Las fechas corresponden al presupuesto 2014" sqref="H55:I55 H52:I52 H49:I49 H43:I43 H23:I23 H20:I20 H10:I10 H33:I34 H17:I17 H27:I27 H30:I30 H46:I46 H13:I14">
      <formula1>42005</formula1>
    </dataValidation>
    <dataValidation type="textLength" operator="lessThanOrEqual" allowBlank="1" showInputMessage="1" showErrorMessage="1" sqref="K58:K59 K13:K14 K49 K43 K37 K23:K24 K17 K20 K9:K10 K33:K34 K27 K30 K55 K40 K46 K52">
      <formula1>255</formula1>
    </dataValidation>
    <dataValidation type="decimal" allowBlank="1" showInputMessage="1" showErrorMessage="1" errorTitle="Sólo números" error="Sólo ingresar números sin letras_x000a_" sqref="R58:T59 V52:X52 Z52:AB52 AD52:AF52 R52:T52 M52:N52 M49:N49 R49:T49 AD49:AF49 Z49:AB49 V49:X49 M43:N43 R43:T43 AD43:AF43 Z43:AB43 V43:X43 M37 R37:T37 Z37:AB37 V37:X37 AD37:AF37 Z27:AB27 AD27:AF27 R27:T27 M27:N27 M23:N23 M24 Z23:AB24 V23:X24 AD23:AF24 AD20:AF20 R20:T20 AD17:AF17 Z17:AB17 V17:X17 M17:N17 M9:N10 V9:X10 R9:T10 AD9:AF10 Z9:AB10 V13:X14 AD13:AF14 Z13:AB14 R13:T14 V33:X34 R17:T17 M20:N20 V20:X20 Z20:AB20 R23:T24 V27:X27 M30:N30 R30:T30 AD30:AF30 Z30:AB30 V30:X30 Z33:AB34 AD33:AF34 R33:T34 M33:N34 Z58:AB59 V40:X40 AD40:AF40 Z40:AB40 R40:T40 M40 V46:X46 Z46:AB46 AD46:AF46 R46:T46 M46:N46 M55:N55 R55:T55 AD55:AF55 Z55:AB55 V55:X55 AD58:AF59 M58:M59 V58:X59 M13:N14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8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1" orientation="landscape" r:id="rId1"/>
  <ignoredErrors>
    <ignoredError sqref="S35 U35" formula="1"/>
    <ignoredError sqref="A3 K58" unlockedFormula="1"/>
  </ignoredErrors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X11" sqref="X11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+'24-03-986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+'24-03-986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+'24-03-986 Ind. Proy'!A5:U5</f>
        <v>24-03-986 "Programa de apoyo a niños(as) y adolescentes con un adulto significativo privado de libertad"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+'24-03-986 Ind. Proy'!J11</f>
        <v>112277</v>
      </c>
      <c r="C8" s="10">
        <f>+'24-03-986 Ind. Proy'!K11</f>
        <v>18713</v>
      </c>
      <c r="D8" s="10">
        <f>+'24-03-986 Ind. Proy'!M11</f>
        <v>0</v>
      </c>
      <c r="E8" s="10">
        <f>+'24-03-986 Ind. Proy'!N11</f>
        <v>0</v>
      </c>
      <c r="F8" s="10">
        <f>+'24-03-986 Ind. Proy'!O11</f>
        <v>0</v>
      </c>
      <c r="G8" s="10">
        <f>+'24-03-986 Ind. Proy'!R11</f>
        <v>0</v>
      </c>
      <c r="H8" s="10">
        <f>+'24-03-986 Ind. Proy'!S11</f>
        <v>0</v>
      </c>
      <c r="I8" s="10">
        <f>+'24-03-986 Ind. Proy'!T11</f>
        <v>0</v>
      </c>
      <c r="J8" s="10">
        <f>+'24-03-986 Ind. Proy'!U11</f>
        <v>0</v>
      </c>
      <c r="K8" s="10">
        <f>+'24-03-986 Ind. Proy'!V11</f>
        <v>0</v>
      </c>
      <c r="L8" s="10">
        <f>+'24-03-986 Ind. Proy'!W11</f>
        <v>0</v>
      </c>
      <c r="M8" s="10">
        <f>+'24-03-986 Ind. Proy'!X11</f>
        <v>18713</v>
      </c>
      <c r="N8" s="10">
        <f>+'24-03-986 Ind. Proy'!Y11</f>
        <v>18713</v>
      </c>
      <c r="O8" s="10">
        <f>+'24-03-986 Ind. Proy'!Z11</f>
        <v>0</v>
      </c>
      <c r="P8" s="10">
        <f>+'24-03-986 Ind. Proy'!AA11</f>
        <v>0</v>
      </c>
      <c r="Q8" s="10">
        <f>+'24-03-986 Ind. Proy'!AB11</f>
        <v>0</v>
      </c>
      <c r="R8" s="10">
        <f>+'24-03-986 Ind. Proy'!AC11</f>
        <v>0</v>
      </c>
      <c r="S8" s="10">
        <f>+'24-03-986 Ind. Proy'!AD11</f>
        <v>0</v>
      </c>
      <c r="T8" s="10">
        <f>+'24-03-986 Ind. Proy'!AE11</f>
        <v>0</v>
      </c>
      <c r="U8" s="10">
        <f>+'24-03-986 Ind. Proy'!AF11</f>
        <v>0</v>
      </c>
      <c r="V8" s="10">
        <f>+'24-03-986 Ind. Proy'!AG11</f>
        <v>0</v>
      </c>
      <c r="W8" s="10">
        <f>+'24-03-986 Ind. Proy'!AH11</f>
        <v>18713</v>
      </c>
      <c r="X8" s="49">
        <f>+'24-03-986 Ind. Proy'!AI11</f>
        <v>0.16666815109060626</v>
      </c>
      <c r="Y8" s="49">
        <f>+'24-03-986 Ind. Proy'!AJ11</f>
        <v>9.7524397906839676E-4</v>
      </c>
    </row>
    <row r="9" spans="1:25" s="45" customFormat="1" ht="24.75" customHeight="1" x14ac:dyDescent="0.25">
      <c r="A9" s="48" t="s">
        <v>44</v>
      </c>
      <c r="B9" s="10">
        <f>+'24-03-986 Ind. Proy'!J15</f>
        <v>5581236</v>
      </c>
      <c r="C9" s="10">
        <f>+'24-03-986 Ind. Proy'!K15</f>
        <v>0</v>
      </c>
      <c r="D9" s="10">
        <f>+'24-03-986 Ind. Proy'!M15</f>
        <v>0</v>
      </c>
      <c r="E9" s="10">
        <f>+'24-03-986 Ind. Proy'!N15</f>
        <v>0</v>
      </c>
      <c r="F9" s="10">
        <f>+'24-03-986 Ind. Proy'!O15</f>
        <v>0</v>
      </c>
      <c r="G9" s="10">
        <f>+'24-03-986 Ind. Proy'!R15</f>
        <v>0</v>
      </c>
      <c r="H9" s="10">
        <f>+'24-03-986 Ind. Proy'!S15</f>
        <v>0</v>
      </c>
      <c r="I9" s="10">
        <f>+'24-03-986 Ind. Proy'!T15</f>
        <v>0</v>
      </c>
      <c r="J9" s="10">
        <f>+'24-03-986 Ind. Proy'!U15</f>
        <v>0</v>
      </c>
      <c r="K9" s="10">
        <f>+'24-03-986 Ind. Proy'!V15</f>
        <v>0</v>
      </c>
      <c r="L9" s="10">
        <f>+'24-03-986 Ind. Proy'!W15</f>
        <v>0</v>
      </c>
      <c r="M9" s="10">
        <f>+'24-03-986 Ind. Proy'!X15</f>
        <v>0</v>
      </c>
      <c r="N9" s="10">
        <f>+'24-03-986 Ind. Proy'!Y15</f>
        <v>0</v>
      </c>
      <c r="O9" s="10">
        <f>+'24-03-986 Ind. Proy'!Z15</f>
        <v>0</v>
      </c>
      <c r="P9" s="10">
        <f>+'24-03-986 Ind. Proy'!AA15</f>
        <v>0</v>
      </c>
      <c r="Q9" s="10">
        <f>+'24-03-986 Ind. Proy'!AB15</f>
        <v>0</v>
      </c>
      <c r="R9" s="10">
        <f>+'24-03-986 Ind. Proy'!AC15</f>
        <v>0</v>
      </c>
      <c r="S9" s="10">
        <f>+'24-03-986 Ind. Proy'!AD15</f>
        <v>0</v>
      </c>
      <c r="T9" s="10">
        <f>+'24-03-986 Ind. Proy'!AE15</f>
        <v>0</v>
      </c>
      <c r="U9" s="10">
        <f>+'24-03-986 Ind. Proy'!AF15</f>
        <v>0</v>
      </c>
      <c r="V9" s="10">
        <f>+'24-03-986 Ind. Proy'!AG15</f>
        <v>0</v>
      </c>
      <c r="W9" s="10">
        <f>+'24-03-986 Ind. Proy'!AH15</f>
        <v>0</v>
      </c>
      <c r="X9" s="49">
        <f>+'24-03-986 Ind. Proy'!AI15</f>
        <v>0</v>
      </c>
      <c r="Y9" s="49">
        <f>+'24-03-986 Ind. Proy'!AJ15</f>
        <v>0</v>
      </c>
    </row>
    <row r="10" spans="1:25" s="45" customFormat="1" ht="24.75" customHeight="1" x14ac:dyDescent="0.25">
      <c r="A10" s="48" t="s">
        <v>46</v>
      </c>
      <c r="B10" s="10">
        <f>+'24-03-986 Ind. Proy'!J18</f>
        <v>0</v>
      </c>
      <c r="C10" s="10">
        <f>+'24-03-986 Ind. Proy'!K18</f>
        <v>0</v>
      </c>
      <c r="D10" s="10">
        <f>+'24-03-986 Ind. Proy'!M18</f>
        <v>0</v>
      </c>
      <c r="E10" s="10">
        <f>+'24-03-986 Ind. Proy'!N18</f>
        <v>0</v>
      </c>
      <c r="F10" s="10">
        <f>+'24-03-986 Ind. Proy'!O18</f>
        <v>0</v>
      </c>
      <c r="G10" s="10">
        <f>+'24-03-986 Ind. Proy'!R18</f>
        <v>0</v>
      </c>
      <c r="H10" s="10">
        <f>+'24-03-986 Ind. Proy'!S18</f>
        <v>0</v>
      </c>
      <c r="I10" s="10">
        <f>+'24-03-986 Ind. Proy'!T18</f>
        <v>0</v>
      </c>
      <c r="J10" s="10">
        <f>+'24-03-986 Ind. Proy'!U18</f>
        <v>0</v>
      </c>
      <c r="K10" s="10">
        <f>+'24-03-986 Ind. Proy'!V18</f>
        <v>0</v>
      </c>
      <c r="L10" s="10">
        <f>+'24-03-986 Ind. Proy'!W18</f>
        <v>0</v>
      </c>
      <c r="M10" s="10">
        <f>+'24-03-986 Ind. Proy'!X18</f>
        <v>0</v>
      </c>
      <c r="N10" s="10">
        <f>+'24-03-986 Ind. Proy'!Y18</f>
        <v>0</v>
      </c>
      <c r="O10" s="10">
        <f>+'24-03-986 Ind. Proy'!Z18</f>
        <v>0</v>
      </c>
      <c r="P10" s="10">
        <f>+'24-03-986 Ind. Proy'!AA18</f>
        <v>0</v>
      </c>
      <c r="Q10" s="10">
        <f>+'24-03-986 Ind. Proy'!AB18</f>
        <v>0</v>
      </c>
      <c r="R10" s="10">
        <f>+'24-03-986 Ind. Proy'!AC18</f>
        <v>0</v>
      </c>
      <c r="S10" s="10">
        <f>+'24-03-986 Ind. Proy'!AD18</f>
        <v>0</v>
      </c>
      <c r="T10" s="10">
        <f>+'24-03-986 Ind. Proy'!AE18</f>
        <v>0</v>
      </c>
      <c r="U10" s="10">
        <f>+'24-03-986 Ind. Proy'!AF18</f>
        <v>0</v>
      </c>
      <c r="V10" s="10">
        <f>+'24-03-986 Ind. Proy'!AG18</f>
        <v>0</v>
      </c>
      <c r="W10" s="10">
        <f>+'24-03-986 Ind. Proy'!AH18</f>
        <v>0</v>
      </c>
      <c r="X10" s="49">
        <f>+'24-03-986 Ind. Proy'!AI18</f>
        <v>0</v>
      </c>
      <c r="Y10" s="49">
        <f>+'24-03-986 Ind. Proy'!AJ18</f>
        <v>0</v>
      </c>
    </row>
    <row r="11" spans="1:25" s="45" customFormat="1" ht="24.75" customHeight="1" x14ac:dyDescent="0.25">
      <c r="A11" s="48" t="s">
        <v>48</v>
      </c>
      <c r="B11" s="10">
        <f>+'24-03-986 Ind. Proy'!J21</f>
        <v>0</v>
      </c>
      <c r="C11" s="10">
        <f>+'24-03-986 Ind. Proy'!K21</f>
        <v>0</v>
      </c>
      <c r="D11" s="10">
        <f>+'24-03-986 Ind. Proy'!M21</f>
        <v>0</v>
      </c>
      <c r="E11" s="10">
        <f>+'24-03-986 Ind. Proy'!N21</f>
        <v>0</v>
      </c>
      <c r="F11" s="10">
        <f>+'24-03-986 Ind. Proy'!O21</f>
        <v>0</v>
      </c>
      <c r="G11" s="10">
        <f>+'24-03-986 Ind. Proy'!R21</f>
        <v>0</v>
      </c>
      <c r="H11" s="10">
        <f>+'24-03-986 Ind. Proy'!S21</f>
        <v>0</v>
      </c>
      <c r="I11" s="10">
        <f>+'24-03-986 Ind. Proy'!T21</f>
        <v>0</v>
      </c>
      <c r="J11" s="10">
        <f>+'24-03-986 Ind. Proy'!U21</f>
        <v>0</v>
      </c>
      <c r="K11" s="10">
        <f>+'24-03-986 Ind. Proy'!V21</f>
        <v>0</v>
      </c>
      <c r="L11" s="10">
        <f>+'24-03-986 Ind. Proy'!W21</f>
        <v>0</v>
      </c>
      <c r="M11" s="10">
        <f>+'24-03-986 Ind. Proy'!X21</f>
        <v>0</v>
      </c>
      <c r="N11" s="10">
        <f>+'24-03-986 Ind. Proy'!Y21</f>
        <v>0</v>
      </c>
      <c r="O11" s="10">
        <f>+'24-03-986 Ind. Proy'!Z21</f>
        <v>0</v>
      </c>
      <c r="P11" s="10">
        <f>+'24-03-986 Ind. Proy'!AA21</f>
        <v>0</v>
      </c>
      <c r="Q11" s="10">
        <f>+'24-03-986 Ind. Proy'!AB21</f>
        <v>0</v>
      </c>
      <c r="R11" s="10">
        <f>+'24-03-986 Ind. Proy'!AC21</f>
        <v>0</v>
      </c>
      <c r="S11" s="10">
        <f>+'24-03-986 Ind. Proy'!AD21</f>
        <v>0</v>
      </c>
      <c r="T11" s="10">
        <f>+'24-03-986 Ind. Proy'!AE21</f>
        <v>0</v>
      </c>
      <c r="U11" s="10">
        <f>+'24-03-986 Ind. Proy'!AF21</f>
        <v>0</v>
      </c>
      <c r="V11" s="10">
        <f>+'24-03-986 Ind. Proy'!AG21</f>
        <v>0</v>
      </c>
      <c r="W11" s="10">
        <f>+'24-03-986 Ind. Proy'!AH21</f>
        <v>0</v>
      </c>
      <c r="X11" s="49">
        <f>+'24-03-986 Ind. Proy'!AI21</f>
        <v>0</v>
      </c>
      <c r="Y11" s="49">
        <f>+'24-03-986 Ind. Proy'!AJ21</f>
        <v>0</v>
      </c>
    </row>
    <row r="12" spans="1:25" s="45" customFormat="1" ht="24.75" customHeight="1" x14ac:dyDescent="0.25">
      <c r="A12" s="48" t="s">
        <v>50</v>
      </c>
      <c r="B12" s="10">
        <f>+'24-03-986 Ind. Proy'!J25</f>
        <v>0</v>
      </c>
      <c r="C12" s="10">
        <f>+'24-03-986 Ind. Proy'!K25</f>
        <v>0</v>
      </c>
      <c r="D12" s="10">
        <f>+'24-03-986 Ind. Proy'!M25</f>
        <v>0</v>
      </c>
      <c r="E12" s="10">
        <f>+'24-03-986 Ind. Proy'!N25</f>
        <v>0</v>
      </c>
      <c r="F12" s="10">
        <f>+'24-03-986 Ind. Proy'!O25</f>
        <v>0</v>
      </c>
      <c r="G12" s="10">
        <f>+'24-03-986 Ind. Proy'!R25</f>
        <v>0</v>
      </c>
      <c r="H12" s="10">
        <f>+'24-03-986 Ind. Proy'!S25</f>
        <v>0</v>
      </c>
      <c r="I12" s="10">
        <f>+'24-03-986 Ind. Proy'!T25</f>
        <v>0</v>
      </c>
      <c r="J12" s="10">
        <f>+'24-03-986 Ind. Proy'!U25</f>
        <v>0</v>
      </c>
      <c r="K12" s="10">
        <f>+'24-03-986 Ind. Proy'!V25</f>
        <v>0</v>
      </c>
      <c r="L12" s="10">
        <f>+'24-03-986 Ind. Proy'!W25</f>
        <v>0</v>
      </c>
      <c r="M12" s="10">
        <f>+'24-03-986 Ind. Proy'!X25</f>
        <v>0</v>
      </c>
      <c r="N12" s="10">
        <f>+'24-03-986 Ind. Proy'!Y25</f>
        <v>0</v>
      </c>
      <c r="O12" s="10">
        <f>+'24-03-986 Ind. Proy'!Z25</f>
        <v>0</v>
      </c>
      <c r="P12" s="10">
        <f>+'24-03-986 Ind. Proy'!AA25</f>
        <v>0</v>
      </c>
      <c r="Q12" s="10">
        <f>+'24-03-986 Ind. Proy'!AB25</f>
        <v>0</v>
      </c>
      <c r="R12" s="10">
        <f>+'24-03-986 Ind. Proy'!AC25</f>
        <v>0</v>
      </c>
      <c r="S12" s="10">
        <f>+'24-03-986 Ind. Proy'!AD25</f>
        <v>0</v>
      </c>
      <c r="T12" s="10">
        <f>+'24-03-986 Ind. Proy'!AE25</f>
        <v>0</v>
      </c>
      <c r="U12" s="10">
        <f>+'24-03-986 Ind. Proy'!AF25</f>
        <v>0</v>
      </c>
      <c r="V12" s="10">
        <f>+'24-03-986 Ind. Proy'!AG25</f>
        <v>0</v>
      </c>
      <c r="W12" s="10">
        <f>+'24-03-986 Ind. Proy'!AH25</f>
        <v>0</v>
      </c>
      <c r="X12" s="49">
        <f>+'24-03-986 Ind. Proy'!AI25</f>
        <v>0</v>
      </c>
      <c r="Y12" s="49">
        <f>+'24-03-986 Ind. Proy'!AJ25</f>
        <v>0</v>
      </c>
    </row>
    <row r="13" spans="1:25" s="45" customFormat="1" ht="24.75" customHeight="1" x14ac:dyDescent="0.25">
      <c r="A13" s="48" t="s">
        <v>52</v>
      </c>
      <c r="B13" s="10">
        <f>+'24-03-986 Ind. Proy'!J28</f>
        <v>0</v>
      </c>
      <c r="C13" s="10">
        <f>+'24-03-986 Ind. Proy'!K28</f>
        <v>0</v>
      </c>
      <c r="D13" s="10">
        <f>+'24-03-986 Ind. Proy'!M28</f>
        <v>0</v>
      </c>
      <c r="E13" s="10">
        <f>+'24-03-986 Ind. Proy'!N28</f>
        <v>0</v>
      </c>
      <c r="F13" s="10">
        <f>+'24-03-986 Ind. Proy'!O28</f>
        <v>0</v>
      </c>
      <c r="G13" s="10">
        <f>+'24-03-986 Ind. Proy'!R28</f>
        <v>0</v>
      </c>
      <c r="H13" s="10">
        <f>+'24-03-986 Ind. Proy'!S28</f>
        <v>0</v>
      </c>
      <c r="I13" s="10">
        <f>+'24-03-986 Ind. Proy'!T28</f>
        <v>0</v>
      </c>
      <c r="J13" s="10">
        <f>+'24-03-986 Ind. Proy'!U28</f>
        <v>0</v>
      </c>
      <c r="K13" s="10">
        <f>+'24-03-986 Ind. Proy'!V28</f>
        <v>0</v>
      </c>
      <c r="L13" s="10">
        <f>+'24-03-986 Ind. Proy'!W28</f>
        <v>0</v>
      </c>
      <c r="M13" s="10">
        <f>+'24-03-986 Ind. Proy'!X28</f>
        <v>0</v>
      </c>
      <c r="N13" s="10">
        <f>+'24-03-986 Ind. Proy'!Y28</f>
        <v>0</v>
      </c>
      <c r="O13" s="10">
        <f>+'24-03-986 Ind. Proy'!Z28</f>
        <v>0</v>
      </c>
      <c r="P13" s="10">
        <f>+'24-03-986 Ind. Proy'!AA28</f>
        <v>0</v>
      </c>
      <c r="Q13" s="10">
        <f>+'24-03-986 Ind. Proy'!AB28</f>
        <v>0</v>
      </c>
      <c r="R13" s="10">
        <f>+'24-03-986 Ind. Proy'!AC28</f>
        <v>0</v>
      </c>
      <c r="S13" s="10">
        <f>+'24-03-986 Ind. Proy'!AD28</f>
        <v>0</v>
      </c>
      <c r="T13" s="10">
        <f>+'24-03-986 Ind. Proy'!AE28</f>
        <v>0</v>
      </c>
      <c r="U13" s="10">
        <f>+'24-03-986 Ind. Proy'!AF28</f>
        <v>0</v>
      </c>
      <c r="V13" s="10">
        <f>+'24-03-986 Ind. Proy'!AG28</f>
        <v>0</v>
      </c>
      <c r="W13" s="10">
        <f>+'24-03-986 Ind. Proy'!AH28</f>
        <v>0</v>
      </c>
      <c r="X13" s="49">
        <f>+'24-03-986 Ind. Proy'!AI28</f>
        <v>0</v>
      </c>
      <c r="Y13" s="49">
        <f>+'24-03-986 Ind. Proy'!AJ28</f>
        <v>0</v>
      </c>
    </row>
    <row r="14" spans="1:25" s="45" customFormat="1" ht="24.75" customHeight="1" x14ac:dyDescent="0.25">
      <c r="A14" s="48" t="s">
        <v>54</v>
      </c>
      <c r="B14" s="10">
        <f>+'24-03-986 Ind. Proy'!J31</f>
        <v>0</v>
      </c>
      <c r="C14" s="10">
        <f>+'24-03-986 Ind. Proy'!K31</f>
        <v>0</v>
      </c>
      <c r="D14" s="10">
        <f>+'24-03-986 Ind. Proy'!M31</f>
        <v>0</v>
      </c>
      <c r="E14" s="10">
        <f>+'24-03-986 Ind. Proy'!N31</f>
        <v>0</v>
      </c>
      <c r="F14" s="10">
        <f>+'24-03-986 Ind. Proy'!O31</f>
        <v>0</v>
      </c>
      <c r="G14" s="10">
        <f>+'24-03-986 Ind. Proy'!R31</f>
        <v>0</v>
      </c>
      <c r="H14" s="10">
        <f>+'24-03-986 Ind. Proy'!S31</f>
        <v>0</v>
      </c>
      <c r="I14" s="10">
        <f>+'24-03-986 Ind. Proy'!T31</f>
        <v>0</v>
      </c>
      <c r="J14" s="10">
        <f>+'24-03-986 Ind. Proy'!U31</f>
        <v>0</v>
      </c>
      <c r="K14" s="10">
        <f>+'24-03-986 Ind. Proy'!V31</f>
        <v>0</v>
      </c>
      <c r="L14" s="10">
        <f>+'24-03-986 Ind. Proy'!W31</f>
        <v>0</v>
      </c>
      <c r="M14" s="10">
        <f>+'24-03-986 Ind. Proy'!X31</f>
        <v>0</v>
      </c>
      <c r="N14" s="10">
        <f>+'24-03-986 Ind. Proy'!Y31</f>
        <v>0</v>
      </c>
      <c r="O14" s="10">
        <f>+'24-03-986 Ind. Proy'!Z31</f>
        <v>0</v>
      </c>
      <c r="P14" s="10">
        <f>+'24-03-986 Ind. Proy'!AA31</f>
        <v>0</v>
      </c>
      <c r="Q14" s="10">
        <f>+'24-03-986 Ind. Proy'!AB31</f>
        <v>0</v>
      </c>
      <c r="R14" s="10">
        <f>+'24-03-986 Ind. Proy'!AC31</f>
        <v>0</v>
      </c>
      <c r="S14" s="10">
        <f>+'24-03-986 Ind. Proy'!AD31</f>
        <v>0</v>
      </c>
      <c r="T14" s="10">
        <f>+'24-03-986 Ind. Proy'!AE31</f>
        <v>0</v>
      </c>
      <c r="U14" s="10">
        <f>+'24-03-986 Ind. Proy'!AF31</f>
        <v>0</v>
      </c>
      <c r="V14" s="10">
        <f>+'24-03-986 Ind. Proy'!AG31</f>
        <v>0</v>
      </c>
      <c r="W14" s="10">
        <f>+'24-03-986 Ind. Proy'!AH31</f>
        <v>0</v>
      </c>
      <c r="X14" s="49">
        <f>+'24-03-986 Ind. Proy'!AI31</f>
        <v>0</v>
      </c>
      <c r="Y14" s="49">
        <f>+'24-03-986 Ind. Proy'!AJ31</f>
        <v>0</v>
      </c>
    </row>
    <row r="15" spans="1:25" s="45" customFormat="1" ht="24.75" customHeight="1" x14ac:dyDescent="0.25">
      <c r="A15" s="48" t="s">
        <v>56</v>
      </c>
      <c r="B15" s="10">
        <f>+'24-03-986 Ind. Proy'!J35</f>
        <v>3748520</v>
      </c>
      <c r="C15" s="10">
        <f>+'24-03-986 Ind. Proy'!K35</f>
        <v>0</v>
      </c>
      <c r="D15" s="10">
        <f>+'24-03-986 Ind. Proy'!M35</f>
        <v>0</v>
      </c>
      <c r="E15" s="10">
        <f>+'24-03-986 Ind. Proy'!N35</f>
        <v>0</v>
      </c>
      <c r="F15" s="10">
        <f>+'24-03-986 Ind. Proy'!O35</f>
        <v>0</v>
      </c>
      <c r="G15" s="10">
        <f>+'24-03-986 Ind. Proy'!R35</f>
        <v>0</v>
      </c>
      <c r="H15" s="10">
        <f>+'24-03-986 Ind. Proy'!S35</f>
        <v>0</v>
      </c>
      <c r="I15" s="10">
        <f>+'24-03-986 Ind. Proy'!T35</f>
        <v>0</v>
      </c>
      <c r="J15" s="10">
        <f>+'24-03-986 Ind. Proy'!U35</f>
        <v>0</v>
      </c>
      <c r="K15" s="10">
        <f>+'24-03-986 Ind. Proy'!V35</f>
        <v>0</v>
      </c>
      <c r="L15" s="10">
        <f>+'24-03-986 Ind. Proy'!W35</f>
        <v>0</v>
      </c>
      <c r="M15" s="10">
        <f>+'24-03-986 Ind. Proy'!X35</f>
        <v>0</v>
      </c>
      <c r="N15" s="10">
        <f>+'24-03-986 Ind. Proy'!Y35</f>
        <v>0</v>
      </c>
      <c r="O15" s="10">
        <f>+'24-03-986 Ind. Proy'!Z35</f>
        <v>0</v>
      </c>
      <c r="P15" s="10">
        <f>+'24-03-986 Ind. Proy'!AA35</f>
        <v>0</v>
      </c>
      <c r="Q15" s="10">
        <f>+'24-03-986 Ind. Proy'!AB35</f>
        <v>0</v>
      </c>
      <c r="R15" s="10">
        <f>+'24-03-986 Ind. Proy'!AC35</f>
        <v>0</v>
      </c>
      <c r="S15" s="10">
        <f>+'24-03-986 Ind. Proy'!AD35</f>
        <v>0</v>
      </c>
      <c r="T15" s="10">
        <f>+'24-03-986 Ind. Proy'!AE35</f>
        <v>0</v>
      </c>
      <c r="U15" s="10">
        <f>+'24-03-986 Ind. Proy'!AF35</f>
        <v>0</v>
      </c>
      <c r="V15" s="10">
        <f>+'24-03-986 Ind. Proy'!AG35</f>
        <v>0</v>
      </c>
      <c r="W15" s="10">
        <f>+'24-03-986 Ind. Proy'!AH35</f>
        <v>0</v>
      </c>
      <c r="X15" s="49">
        <f>+'24-03-986 Ind. Proy'!AI35</f>
        <v>0</v>
      </c>
      <c r="Y15" s="49">
        <f>+'24-03-986 Ind. Proy'!AJ35</f>
        <v>0</v>
      </c>
    </row>
    <row r="16" spans="1:25" s="45" customFormat="1" ht="24.75" customHeight="1" x14ac:dyDescent="0.25">
      <c r="A16" s="48" t="s">
        <v>58</v>
      </c>
      <c r="B16" s="10">
        <f>+'24-03-986 Ind. Proy'!J38</f>
        <v>411686</v>
      </c>
      <c r="C16" s="10">
        <f>+'24-03-986 Ind. Proy'!K38</f>
        <v>224556</v>
      </c>
      <c r="D16" s="10">
        <f>+'24-03-986 Ind. Proy'!M38</f>
        <v>0</v>
      </c>
      <c r="E16" s="10">
        <f>+'24-03-986 Ind. Proy'!N38</f>
        <v>0</v>
      </c>
      <c r="F16" s="10">
        <f>+'24-03-986 Ind. Proy'!O38</f>
        <v>0</v>
      </c>
      <c r="G16" s="10">
        <f>+'24-03-986 Ind. Proy'!R38</f>
        <v>0</v>
      </c>
      <c r="H16" s="10">
        <f>+'24-03-986 Ind. Proy'!S38</f>
        <v>0</v>
      </c>
      <c r="I16" s="10">
        <f>+'24-03-986 Ind. Proy'!T38</f>
        <v>0</v>
      </c>
      <c r="J16" s="10">
        <f>+'24-03-986 Ind. Proy'!U38</f>
        <v>0</v>
      </c>
      <c r="K16" s="10">
        <f>+'24-03-986 Ind. Proy'!V38</f>
        <v>0</v>
      </c>
      <c r="L16" s="10">
        <f>+'24-03-986 Ind. Proy'!W38</f>
        <v>0</v>
      </c>
      <c r="M16" s="10">
        <f>+'24-03-986 Ind. Proy'!X38</f>
        <v>224556</v>
      </c>
      <c r="N16" s="10">
        <f>+'24-03-986 Ind. Proy'!Y38</f>
        <v>224556</v>
      </c>
      <c r="O16" s="10">
        <f>+'24-03-986 Ind. Proy'!Z38</f>
        <v>0</v>
      </c>
      <c r="P16" s="10">
        <f>+'24-03-986 Ind. Proy'!AA38</f>
        <v>0</v>
      </c>
      <c r="Q16" s="10">
        <f>+'24-03-986 Ind. Proy'!AB38</f>
        <v>0</v>
      </c>
      <c r="R16" s="10">
        <f>+'24-03-986 Ind. Proy'!AC38</f>
        <v>0</v>
      </c>
      <c r="S16" s="10">
        <f>+'24-03-986 Ind. Proy'!AD38</f>
        <v>0</v>
      </c>
      <c r="T16" s="10">
        <f>+'24-03-986 Ind. Proy'!AE38</f>
        <v>0</v>
      </c>
      <c r="U16" s="10">
        <f>+'24-03-986 Ind. Proy'!AF38</f>
        <v>0</v>
      </c>
      <c r="V16" s="10">
        <f>+'24-03-986 Ind. Proy'!AG38</f>
        <v>0</v>
      </c>
      <c r="W16" s="10">
        <f>+'24-03-986 Ind. Proy'!AH38</f>
        <v>224556</v>
      </c>
      <c r="X16" s="49">
        <f>+'24-03-986 Ind. Proy'!AI38</f>
        <v>0.54545454545454541</v>
      </c>
      <c r="Y16" s="49">
        <f>+'24-03-986 Ind. Proy'!AJ38</f>
        <v>1.1702927748820761E-2</v>
      </c>
    </row>
    <row r="17" spans="1:25" s="45" customFormat="1" ht="24.75" customHeight="1" x14ac:dyDescent="0.25">
      <c r="A17" s="48" t="s">
        <v>60</v>
      </c>
      <c r="B17" s="10">
        <f>+'24-03-986 Ind. Proy'!J41</f>
        <v>0</v>
      </c>
      <c r="C17" s="10">
        <f>+'24-03-986 Ind. Proy'!K41</f>
        <v>0</v>
      </c>
      <c r="D17" s="10">
        <f>+'24-03-986 Ind. Proy'!M41</f>
        <v>0</v>
      </c>
      <c r="E17" s="10">
        <f>+'24-03-986 Ind. Proy'!N41</f>
        <v>0</v>
      </c>
      <c r="F17" s="10">
        <f>+'24-03-986 Ind. Proy'!O41</f>
        <v>0</v>
      </c>
      <c r="G17" s="10">
        <f>+'24-03-986 Ind. Proy'!R41</f>
        <v>0</v>
      </c>
      <c r="H17" s="10">
        <f>+'24-03-986 Ind. Proy'!S41</f>
        <v>0</v>
      </c>
      <c r="I17" s="10">
        <f>+'24-03-986 Ind. Proy'!T41</f>
        <v>0</v>
      </c>
      <c r="J17" s="10">
        <f>+'24-03-986 Ind. Proy'!U41</f>
        <v>0</v>
      </c>
      <c r="K17" s="10">
        <f>+'24-03-986 Ind. Proy'!V41</f>
        <v>0</v>
      </c>
      <c r="L17" s="10">
        <f>+'24-03-986 Ind. Proy'!W41</f>
        <v>0</v>
      </c>
      <c r="M17" s="10">
        <f>+'24-03-986 Ind. Proy'!X41</f>
        <v>0</v>
      </c>
      <c r="N17" s="10">
        <f>+'24-03-986 Ind. Proy'!Y41</f>
        <v>0</v>
      </c>
      <c r="O17" s="10">
        <f>+'24-03-986 Ind. Proy'!Z41</f>
        <v>0</v>
      </c>
      <c r="P17" s="10">
        <f>+'24-03-986 Ind. Proy'!AA41</f>
        <v>0</v>
      </c>
      <c r="Q17" s="10">
        <f>+'24-03-986 Ind. Proy'!AB41</f>
        <v>0</v>
      </c>
      <c r="R17" s="10">
        <f>+'24-03-986 Ind. Proy'!AC41</f>
        <v>0</v>
      </c>
      <c r="S17" s="10">
        <f>+'24-03-986 Ind. Proy'!AD41</f>
        <v>0</v>
      </c>
      <c r="T17" s="10">
        <f>+'24-03-986 Ind. Proy'!AE41</f>
        <v>0</v>
      </c>
      <c r="U17" s="10">
        <f>+'24-03-986 Ind. Proy'!AF41</f>
        <v>0</v>
      </c>
      <c r="V17" s="10">
        <f>+'24-03-986 Ind. Proy'!AG41</f>
        <v>0</v>
      </c>
      <c r="W17" s="10">
        <f>+'24-03-986 Ind. Proy'!AH41</f>
        <v>0</v>
      </c>
      <c r="X17" s="49">
        <f>+'24-03-986 Ind. Proy'!AI39</f>
        <v>0</v>
      </c>
      <c r="Y17" s="49">
        <f>+'24-03-986 Ind. Proy'!AJ39</f>
        <v>0</v>
      </c>
    </row>
    <row r="18" spans="1:25" s="45" customFormat="1" ht="24.75" customHeight="1" x14ac:dyDescent="0.25">
      <c r="A18" s="48" t="s">
        <v>62</v>
      </c>
      <c r="B18" s="10">
        <f>+'24-03-986 Ind. Proy'!J44</f>
        <v>0</v>
      </c>
      <c r="C18" s="10">
        <f>+'24-03-986 Ind. Proy'!K44</f>
        <v>0</v>
      </c>
      <c r="D18" s="10">
        <f>+'24-03-986 Ind. Proy'!M44</f>
        <v>0</v>
      </c>
      <c r="E18" s="10">
        <f>+'24-03-986 Ind. Proy'!N44</f>
        <v>0</v>
      </c>
      <c r="F18" s="10">
        <f>+'24-03-986 Ind. Proy'!O44</f>
        <v>0</v>
      </c>
      <c r="G18" s="10">
        <f>+'24-03-986 Ind. Proy'!R44</f>
        <v>0</v>
      </c>
      <c r="H18" s="10">
        <f>+'24-03-986 Ind. Proy'!S44</f>
        <v>0</v>
      </c>
      <c r="I18" s="10">
        <f>+'24-03-986 Ind. Proy'!T44</f>
        <v>0</v>
      </c>
      <c r="J18" s="10">
        <f>+'24-03-986 Ind. Proy'!U44</f>
        <v>0</v>
      </c>
      <c r="K18" s="10">
        <f>+'24-03-986 Ind. Proy'!V44</f>
        <v>0</v>
      </c>
      <c r="L18" s="10">
        <f>+'24-03-986 Ind. Proy'!W44</f>
        <v>0</v>
      </c>
      <c r="M18" s="10">
        <f>+'24-03-986 Ind. Proy'!X44</f>
        <v>0</v>
      </c>
      <c r="N18" s="10">
        <f>+'24-03-986 Ind. Proy'!Y44</f>
        <v>0</v>
      </c>
      <c r="O18" s="10">
        <f>+'24-03-986 Ind. Proy'!Z44</f>
        <v>0</v>
      </c>
      <c r="P18" s="10">
        <f>+'24-03-986 Ind. Proy'!AA44</f>
        <v>0</v>
      </c>
      <c r="Q18" s="10">
        <f>+'24-03-986 Ind. Proy'!AB44</f>
        <v>0</v>
      </c>
      <c r="R18" s="10">
        <f>+'24-03-986 Ind. Proy'!AC44</f>
        <v>0</v>
      </c>
      <c r="S18" s="10">
        <f>+'24-03-986 Ind. Proy'!AD44</f>
        <v>0</v>
      </c>
      <c r="T18" s="10">
        <f>+'24-03-986 Ind. Proy'!AE44</f>
        <v>0</v>
      </c>
      <c r="U18" s="10">
        <f>+'24-03-986 Ind. Proy'!AF44</f>
        <v>0</v>
      </c>
      <c r="V18" s="10">
        <f>+'24-03-986 Ind. Proy'!AG44</f>
        <v>0</v>
      </c>
      <c r="W18" s="10">
        <f>+'24-03-986 Ind. Proy'!AH44</f>
        <v>0</v>
      </c>
      <c r="X18" s="49">
        <f>+'24-03-986 Ind. Proy'!AI40</f>
        <v>0</v>
      </c>
      <c r="Y18" s="49">
        <f>+'24-03-986 Ind. Proy'!AJ44</f>
        <v>0</v>
      </c>
    </row>
    <row r="19" spans="1:25" s="45" customFormat="1" ht="24.75" customHeight="1" x14ac:dyDescent="0.25">
      <c r="A19" s="48" t="s">
        <v>64</v>
      </c>
      <c r="B19" s="10">
        <f>+'24-03-986 Ind. Proy'!J47</f>
        <v>0</v>
      </c>
      <c r="C19" s="10">
        <f>+'24-03-986 Ind. Proy'!K47</f>
        <v>0</v>
      </c>
      <c r="D19" s="10">
        <f>+'24-03-986 Ind. Proy'!M47</f>
        <v>0</v>
      </c>
      <c r="E19" s="10">
        <f>+'24-03-986 Ind. Proy'!N47</f>
        <v>0</v>
      </c>
      <c r="F19" s="10">
        <f>+'24-03-986 Ind. Proy'!O47</f>
        <v>0</v>
      </c>
      <c r="G19" s="10">
        <f>+'24-03-986 Ind. Proy'!R47</f>
        <v>0</v>
      </c>
      <c r="H19" s="10">
        <f>+'24-03-986 Ind. Proy'!S47</f>
        <v>0</v>
      </c>
      <c r="I19" s="10">
        <f>+'24-03-986 Ind. Proy'!T47</f>
        <v>0</v>
      </c>
      <c r="J19" s="10">
        <f>+'24-03-986 Ind. Proy'!U47</f>
        <v>0</v>
      </c>
      <c r="K19" s="10">
        <f>+'24-03-986 Ind. Proy'!V47</f>
        <v>0</v>
      </c>
      <c r="L19" s="10">
        <f>+'24-03-986 Ind. Proy'!W47</f>
        <v>0</v>
      </c>
      <c r="M19" s="10">
        <f>+'24-03-986 Ind. Proy'!X47</f>
        <v>0</v>
      </c>
      <c r="N19" s="10">
        <f>+'24-03-986 Ind. Proy'!Y47</f>
        <v>0</v>
      </c>
      <c r="O19" s="10">
        <f>+'24-03-986 Ind. Proy'!Z47</f>
        <v>0</v>
      </c>
      <c r="P19" s="10">
        <f>+'24-03-986 Ind. Proy'!AA47</f>
        <v>0</v>
      </c>
      <c r="Q19" s="10">
        <f>+'24-03-986 Ind. Proy'!AB47</f>
        <v>0</v>
      </c>
      <c r="R19" s="10">
        <f>+'24-03-986 Ind. Proy'!AC47</f>
        <v>0</v>
      </c>
      <c r="S19" s="10">
        <f>+'24-03-986 Ind. Proy'!AD47</f>
        <v>0</v>
      </c>
      <c r="T19" s="10">
        <f>+'24-03-986 Ind. Proy'!AE47</f>
        <v>0</v>
      </c>
      <c r="U19" s="10">
        <f>+'24-03-986 Ind. Proy'!AF47</f>
        <v>0</v>
      </c>
      <c r="V19" s="10">
        <f>+'24-03-986 Ind. Proy'!AG47</f>
        <v>0</v>
      </c>
      <c r="W19" s="10">
        <f>+'24-03-986 Ind. Proy'!AH47</f>
        <v>0</v>
      </c>
      <c r="X19" s="49">
        <f>+'24-03-986 Ind. Proy'!AI41</f>
        <v>0</v>
      </c>
      <c r="Y19" s="49">
        <f>+'24-03-986 Ind. Proy'!AJ47</f>
        <v>0</v>
      </c>
    </row>
    <row r="20" spans="1:25" s="45" customFormat="1" ht="24.75" customHeight="1" x14ac:dyDescent="0.25">
      <c r="A20" s="50" t="s">
        <v>66</v>
      </c>
      <c r="B20" s="10">
        <f>+'24-03-986 Ind. Proy'!J50</f>
        <v>505251</v>
      </c>
      <c r="C20" s="10">
        <f>+'24-03-986 Ind. Proy'!K50</f>
        <v>74852</v>
      </c>
      <c r="D20" s="10">
        <f>+'24-03-986 Ind. Proy'!M50</f>
        <v>0</v>
      </c>
      <c r="E20" s="10">
        <f>+'24-03-986 Ind. Proy'!N50</f>
        <v>0</v>
      </c>
      <c r="F20" s="10">
        <f>+'24-03-986 Ind. Proy'!O50</f>
        <v>0</v>
      </c>
      <c r="G20" s="10">
        <f>+'24-03-986 Ind. Proy'!R50</f>
        <v>0</v>
      </c>
      <c r="H20" s="10">
        <f>+'24-03-986 Ind. Proy'!S50</f>
        <v>0</v>
      </c>
      <c r="I20" s="10">
        <f>+'24-03-986 Ind. Proy'!T50</f>
        <v>0</v>
      </c>
      <c r="J20" s="10">
        <f>+'24-03-986 Ind. Proy'!U50</f>
        <v>0</v>
      </c>
      <c r="K20" s="10">
        <f>+'24-03-986 Ind. Proy'!V50</f>
        <v>0</v>
      </c>
      <c r="L20" s="10">
        <f>+'24-03-986 Ind. Proy'!W50</f>
        <v>0</v>
      </c>
      <c r="M20" s="10">
        <f>+'24-03-986 Ind. Proy'!X50</f>
        <v>74852</v>
      </c>
      <c r="N20" s="10">
        <f>+'24-03-986 Ind. Proy'!Y50</f>
        <v>74852</v>
      </c>
      <c r="O20" s="10">
        <f>+'24-03-986 Ind. Proy'!Z50</f>
        <v>0</v>
      </c>
      <c r="P20" s="10">
        <f>+'24-03-986 Ind. Proy'!AA50</f>
        <v>0</v>
      </c>
      <c r="Q20" s="10">
        <f>+'24-03-986 Ind. Proy'!AB50</f>
        <v>0</v>
      </c>
      <c r="R20" s="10">
        <f>+'24-03-986 Ind. Proy'!AC50</f>
        <v>0</v>
      </c>
      <c r="S20" s="10">
        <f>+'24-03-986 Ind. Proy'!AD50</f>
        <v>0</v>
      </c>
      <c r="T20" s="10">
        <f>+'24-03-986 Ind. Proy'!AE50</f>
        <v>0</v>
      </c>
      <c r="U20" s="10">
        <f>+'24-03-986 Ind. Proy'!AF50</f>
        <v>0</v>
      </c>
      <c r="V20" s="10">
        <f>+'24-03-986 Ind. Proy'!AG50</f>
        <v>0</v>
      </c>
      <c r="W20" s="10">
        <f>+'24-03-986 Ind. Proy'!AH50</f>
        <v>74852</v>
      </c>
      <c r="X20" s="49">
        <f>+'24-03-986 Ind. Proy'!AI50</f>
        <v>0.14814814814814814</v>
      </c>
      <c r="Y20" s="49">
        <f>+'24-03-986 Ind. Proy'!AJ50</f>
        <v>3.9009759162735871E-3</v>
      </c>
    </row>
    <row r="21" spans="1:25" s="45" customFormat="1" ht="24.75" customHeight="1" x14ac:dyDescent="0.25">
      <c r="A21" s="50" t="s">
        <v>68</v>
      </c>
      <c r="B21" s="10">
        <f>+'24-03-986 Ind. Proy'!J53</f>
        <v>540991</v>
      </c>
      <c r="C21" s="10">
        <f>+'24-03-986 Ind. Proy'!K53</f>
        <v>18713</v>
      </c>
      <c r="D21" s="10">
        <f>+'24-03-986 Ind. Proy'!M53</f>
        <v>0</v>
      </c>
      <c r="E21" s="10">
        <f>+'24-03-986 Ind. Proy'!N53</f>
        <v>0</v>
      </c>
      <c r="F21" s="10">
        <f>+'24-03-986 Ind. Proy'!O53</f>
        <v>0</v>
      </c>
      <c r="G21" s="10">
        <f>+'24-03-986 Ind. Proy'!R53</f>
        <v>0</v>
      </c>
      <c r="H21" s="10">
        <f>+'24-03-986 Ind. Proy'!S53</f>
        <v>0</v>
      </c>
      <c r="I21" s="10">
        <f>+'24-03-986 Ind. Proy'!T53</f>
        <v>0</v>
      </c>
      <c r="J21" s="10">
        <f>+'24-03-986 Ind. Proy'!U53</f>
        <v>0</v>
      </c>
      <c r="K21" s="10">
        <f>+'24-03-986 Ind. Proy'!V53</f>
        <v>0</v>
      </c>
      <c r="L21" s="10">
        <f>+'24-03-986 Ind. Proy'!W53</f>
        <v>0</v>
      </c>
      <c r="M21" s="10">
        <f>+'24-03-986 Ind. Proy'!X53</f>
        <v>18713</v>
      </c>
      <c r="N21" s="10">
        <f>+'24-03-986 Ind. Proy'!Y53</f>
        <v>18713</v>
      </c>
      <c r="O21" s="10">
        <f>+'24-03-986 Ind. Proy'!Z53</f>
        <v>0</v>
      </c>
      <c r="P21" s="10">
        <f>+'24-03-986 Ind. Proy'!AA53</f>
        <v>0</v>
      </c>
      <c r="Q21" s="10">
        <f>+'24-03-986 Ind. Proy'!AB53</f>
        <v>0</v>
      </c>
      <c r="R21" s="10">
        <f>+'24-03-986 Ind. Proy'!AC53</f>
        <v>0</v>
      </c>
      <c r="S21" s="10">
        <f>+'24-03-986 Ind. Proy'!AD53</f>
        <v>0</v>
      </c>
      <c r="T21" s="10">
        <f>+'24-03-986 Ind. Proy'!AE53</f>
        <v>0</v>
      </c>
      <c r="U21" s="10">
        <f>+'24-03-986 Ind. Proy'!AF53</f>
        <v>0</v>
      </c>
      <c r="V21" s="10">
        <f>+'24-03-986 Ind. Proy'!AG53</f>
        <v>0</v>
      </c>
      <c r="W21" s="10">
        <f>+'24-03-986 Ind. Proy'!AH53</f>
        <v>18713</v>
      </c>
      <c r="X21" s="49">
        <f>+'24-03-986 Ind. Proy'!AI53</f>
        <v>3.4590224236632404E-2</v>
      </c>
      <c r="Y21" s="49">
        <f>+'24-03-986 Ind. Proy'!AJ53</f>
        <v>9.7524397906839676E-4</v>
      </c>
    </row>
    <row r="22" spans="1:25" s="45" customFormat="1" ht="24.75" customHeight="1" x14ac:dyDescent="0.25">
      <c r="A22" s="50" t="s">
        <v>70</v>
      </c>
      <c r="B22" s="10">
        <f>+'24-03-986 Ind. Proy'!J56</f>
        <v>0</v>
      </c>
      <c r="C22" s="10">
        <f>+'24-03-986 Ind. Proy'!K56</f>
        <v>0</v>
      </c>
      <c r="D22" s="10">
        <f>+'24-03-986 Ind. Proy'!M56</f>
        <v>0</v>
      </c>
      <c r="E22" s="10">
        <f>+'24-03-986 Ind. Proy'!N56</f>
        <v>0</v>
      </c>
      <c r="F22" s="10">
        <f>+'24-03-986 Ind. Proy'!O56</f>
        <v>0</v>
      </c>
      <c r="G22" s="10">
        <f>+'24-03-986 Ind. Proy'!R56</f>
        <v>0</v>
      </c>
      <c r="H22" s="10">
        <f>+'24-03-986 Ind. Proy'!S56</f>
        <v>0</v>
      </c>
      <c r="I22" s="10">
        <f>+'24-03-986 Ind. Proy'!T56</f>
        <v>0</v>
      </c>
      <c r="J22" s="10">
        <f>+'24-03-986 Ind. Proy'!U56</f>
        <v>0</v>
      </c>
      <c r="K22" s="10">
        <f>+'24-03-986 Ind. Proy'!V56</f>
        <v>0</v>
      </c>
      <c r="L22" s="10">
        <f>+'24-03-986 Ind. Proy'!W56</f>
        <v>0</v>
      </c>
      <c r="M22" s="10">
        <f>+'24-03-986 Ind. Proy'!X56</f>
        <v>0</v>
      </c>
      <c r="N22" s="10">
        <f>+'24-03-986 Ind. Proy'!Y56</f>
        <v>0</v>
      </c>
      <c r="O22" s="10">
        <f>+'24-03-986 Ind. Proy'!Z56</f>
        <v>0</v>
      </c>
      <c r="P22" s="10">
        <f>+'24-03-986 Ind. Proy'!AA56</f>
        <v>0</v>
      </c>
      <c r="Q22" s="10">
        <f>+'24-03-986 Ind. Proy'!AB56</f>
        <v>0</v>
      </c>
      <c r="R22" s="10">
        <f>+'24-03-986 Ind. Proy'!AC56</f>
        <v>0</v>
      </c>
      <c r="S22" s="10">
        <f>+'24-03-986 Ind. Proy'!AD56</f>
        <v>0</v>
      </c>
      <c r="T22" s="10">
        <f>+'24-03-986 Ind. Proy'!AE56</f>
        <v>0</v>
      </c>
      <c r="U22" s="10">
        <f>+'24-03-986 Ind. Proy'!AF56</f>
        <v>0</v>
      </c>
      <c r="V22" s="10">
        <f>+'24-03-986 Ind. Proy'!AG56</f>
        <v>0</v>
      </c>
      <c r="W22" s="10">
        <f>+'24-03-986 Ind. Proy'!AH56</f>
        <v>0</v>
      </c>
      <c r="X22" s="49">
        <f>+'24-03-986 Ind. Proy'!AI56</f>
        <v>0</v>
      </c>
      <c r="Y22" s="49">
        <f>+'24-03-986 Ind. Proy'!AJ56</f>
        <v>0</v>
      </c>
    </row>
    <row r="23" spans="1:25" s="45" customFormat="1" ht="24.75" customHeight="1" x14ac:dyDescent="0.25">
      <c r="A23" s="51" t="s">
        <v>72</v>
      </c>
      <c r="B23" s="10">
        <f>+'24-03-986 Ind. Proy'!J60</f>
        <v>5620670039</v>
      </c>
      <c r="C23" s="10">
        <f>+'24-03-986 Ind. Proy'!K60</f>
        <v>51072123</v>
      </c>
      <c r="D23" s="10">
        <f>+'24-03-986 Ind. Proy'!M60</f>
        <v>0</v>
      </c>
      <c r="E23" s="10">
        <f>+'24-03-986 Ind. Proy'!N60</f>
        <v>0</v>
      </c>
      <c r="F23" s="10">
        <f>+'24-03-986 Ind. Proy'!O60</f>
        <v>0</v>
      </c>
      <c r="G23" s="10">
        <f>+'24-03-986 Ind. Proy'!R60</f>
        <v>0</v>
      </c>
      <c r="H23" s="10">
        <f>+'24-03-986 Ind. Proy'!S60</f>
        <v>4772452</v>
      </c>
      <c r="I23" s="10">
        <f>+'24-03-986 Ind. Proy'!T60</f>
        <v>1193113</v>
      </c>
      <c r="J23" s="10">
        <f>+'24-03-986 Ind. Proy'!U60</f>
        <v>5965565</v>
      </c>
      <c r="K23" s="10">
        <f>+'24-03-986 Ind. Proy'!V60</f>
        <v>1193113</v>
      </c>
      <c r="L23" s="10">
        <f>+'24-03-986 Ind. Proy'!W60</f>
        <v>8113168</v>
      </c>
      <c r="M23" s="10">
        <f>+'24-03-986 Ind. Proy'!X60</f>
        <v>3579339</v>
      </c>
      <c r="N23" s="10">
        <f>+'24-03-986 Ind. Proy'!Y60</f>
        <v>12885620</v>
      </c>
      <c r="O23" s="10">
        <f>+'24-03-986 Ind. Proy'!Z60</f>
        <v>0</v>
      </c>
      <c r="P23" s="10">
        <f>+'24-03-986 Ind. Proy'!AA60</f>
        <v>0</v>
      </c>
      <c r="Q23" s="10">
        <f>+'24-03-986 Ind. Proy'!AB60</f>
        <v>0</v>
      </c>
      <c r="R23" s="10">
        <f>+'24-03-986 Ind. Proy'!AC60</f>
        <v>0</v>
      </c>
      <c r="S23" s="10">
        <f>+'24-03-986 Ind. Proy'!AD60</f>
        <v>0</v>
      </c>
      <c r="T23" s="10">
        <f>+'24-03-986 Ind. Proy'!AE60</f>
        <v>0</v>
      </c>
      <c r="U23" s="10">
        <f>+'24-03-986 Ind. Proy'!AF60</f>
        <v>0</v>
      </c>
      <c r="V23" s="10">
        <f>+'24-03-986 Ind. Proy'!AG60</f>
        <v>0</v>
      </c>
      <c r="W23" s="10">
        <f>+'24-03-986 Ind. Proy'!AH60</f>
        <v>18851185</v>
      </c>
      <c r="X23" s="49">
        <f>+'24-03-986 Ind. Proy'!AI60</f>
        <v>3.3539035149186421E-3</v>
      </c>
      <c r="Y23" s="49">
        <f>+'24-03-986 Ind. Proy'!AJ60</f>
        <v>0.98244560837676886</v>
      </c>
    </row>
    <row r="24" spans="1:25" ht="38.25" x14ac:dyDescent="0.25">
      <c r="A24" s="173" t="str">
        <f>"TOTAL ASIG."&amp;" "&amp;$A$5</f>
        <v>TOTAL ASIG. 24-03-986 "Programa de apoyo a niños(as) y adolescentes con un adulto significativo privado de libertad"</v>
      </c>
      <c r="B24" s="174">
        <f t="shared" ref="B24:W24" si="0">SUM(B8:B23)</f>
        <v>5631570000</v>
      </c>
      <c r="C24" s="174">
        <f t="shared" si="0"/>
        <v>51408957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4772452</v>
      </c>
      <c r="I24" s="174">
        <f t="shared" si="0"/>
        <v>1193113</v>
      </c>
      <c r="J24" s="174">
        <f t="shared" si="0"/>
        <v>5965565</v>
      </c>
      <c r="K24" s="174">
        <f t="shared" si="0"/>
        <v>1193113</v>
      </c>
      <c r="L24" s="174">
        <f t="shared" si="0"/>
        <v>8113168</v>
      </c>
      <c r="M24" s="174">
        <f t="shared" si="0"/>
        <v>3916173</v>
      </c>
      <c r="N24" s="174">
        <f t="shared" si="0"/>
        <v>13222454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19188019</v>
      </c>
      <c r="X24" s="175">
        <f>+'24-03-986 Ind. Proy'!AI61</f>
        <v>3.4072237404489335E-3</v>
      </c>
      <c r="Y24" s="175">
        <f>'24-03-986 Ind. Proy'!AJ61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4" orientation="landscape" r:id="rId1"/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L8" sqref="L1:L1048576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customWidth="1" collapsed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153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ht="12.75" customHeigh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187" t="s">
        <v>15</v>
      </c>
      <c r="S6" s="188"/>
      <c r="T6" s="189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0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79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0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79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0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79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0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79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0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79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0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79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0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79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0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79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0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79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0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79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0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79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0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79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0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79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0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79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0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79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440214000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15.75" customHeight="1" outlineLevel="1" x14ac:dyDescent="0.25">
      <c r="A189" s="25">
        <v>1</v>
      </c>
      <c r="B189" s="26"/>
      <c r="C189" s="35"/>
      <c r="D189" s="36"/>
      <c r="E189" s="37"/>
      <c r="F189" s="29"/>
      <c r="G189" s="29"/>
      <c r="H189" s="28"/>
      <c r="I189" s="28"/>
      <c r="J189" s="225"/>
      <c r="K189" s="52"/>
      <c r="L189" s="92"/>
      <c r="M189" s="31"/>
      <c r="N189" s="31"/>
      <c r="O189" s="31"/>
      <c r="P189" s="37"/>
      <c r="Q189" s="37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0</v>
      </c>
      <c r="AI189" s="33">
        <f>IF(ISERROR(AH189/J189),0,AH189/J189)</f>
        <v>0</v>
      </c>
      <c r="AJ189" s="34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440214000</v>
      </c>
      <c r="K190" s="162">
        <f>SUM(K189:K189)</f>
        <v>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0</v>
      </c>
      <c r="U190" s="162">
        <f t="shared" si="120"/>
        <v>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0</v>
      </c>
      <c r="AI190" s="166">
        <f>IF(ISERROR(AH190/J190),0,AH190/J190)</f>
        <v>0</v>
      </c>
      <c r="AJ190" s="166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24-03-997 "Centro para niños(as) con cuidadores principales temporeras(os)"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440214000</v>
      </c>
      <c r="K191" s="167">
        <f>+K19+K31+K43+K55+K67+K79+K91+K103+K115+K127+K139+K151+K187+K163+K175+K190</f>
        <v>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9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0</v>
      </c>
      <c r="U191" s="167">
        <f t="shared" si="121"/>
        <v>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0</v>
      </c>
      <c r="AI191" s="171">
        <f>IF(ISERROR(AH191/J191),0,AH191/J191)</f>
        <v>0</v>
      </c>
      <c r="AJ191" s="171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1">
    <mergeCell ref="J188:J189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82" orientation="landscape" r:id="rId1"/>
  <ignoredErrors>
    <ignoredError sqref="A3" unlockedFormula="1"/>
  </ignoredError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J11" sqref="J11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+'24-03-997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+'24-03-997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+'24-03-997 Ind. Proy'!A5:U5</f>
        <v>24-03-997 "Centro para niños(as) con cuidadores principales temporeras(os)"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+'24-03-997 Ind. Proy'!J19</f>
        <v>0</v>
      </c>
      <c r="C8" s="10">
        <f>+'24-03-997 Ind. Proy'!K19</f>
        <v>0</v>
      </c>
      <c r="D8" s="10">
        <f>+'24-03-997 Ind. Proy'!M19</f>
        <v>0</v>
      </c>
      <c r="E8" s="10">
        <f>+'24-03-997 Ind. Proy'!N19</f>
        <v>0</v>
      </c>
      <c r="F8" s="10">
        <f>+'24-03-997 Ind. Proy'!O19</f>
        <v>0</v>
      </c>
      <c r="G8" s="10">
        <f>+'24-03-997 Ind. Proy'!R19</f>
        <v>0</v>
      </c>
      <c r="H8" s="10">
        <f>+'24-03-997 Ind. Proy'!S19</f>
        <v>0</v>
      </c>
      <c r="I8" s="10">
        <f>+'24-03-997 Ind. Proy'!T19</f>
        <v>0</v>
      </c>
      <c r="J8" s="10">
        <f>+'24-03-997 Ind. Proy'!U19</f>
        <v>0</v>
      </c>
      <c r="K8" s="10">
        <f>+'24-03-997 Ind. Proy'!V19</f>
        <v>0</v>
      </c>
      <c r="L8" s="10">
        <f>+'24-03-997 Ind. Proy'!W19</f>
        <v>0</v>
      </c>
      <c r="M8" s="10">
        <f>+'24-03-997 Ind. Proy'!X19</f>
        <v>0</v>
      </c>
      <c r="N8" s="10">
        <f>+'24-03-997 Ind. Proy'!Y19</f>
        <v>0</v>
      </c>
      <c r="O8" s="10">
        <f>+'24-03-997 Ind. Proy'!Z19</f>
        <v>0</v>
      </c>
      <c r="P8" s="10">
        <f>+'24-03-997 Ind. Proy'!AA19</f>
        <v>0</v>
      </c>
      <c r="Q8" s="10">
        <f>+'24-03-997 Ind. Proy'!AB19</f>
        <v>0</v>
      </c>
      <c r="R8" s="10">
        <f>+'24-03-997 Ind. Proy'!AC19</f>
        <v>0</v>
      </c>
      <c r="S8" s="10">
        <f>+'24-03-997 Ind. Proy'!AD19</f>
        <v>0</v>
      </c>
      <c r="T8" s="10">
        <f>+'24-03-997 Ind. Proy'!AE19</f>
        <v>0</v>
      </c>
      <c r="U8" s="10">
        <f>+'24-03-997 Ind. Proy'!AF19</f>
        <v>0</v>
      </c>
      <c r="V8" s="10">
        <f>+'24-03-997 Ind. Proy'!AG19</f>
        <v>0</v>
      </c>
      <c r="W8" s="10">
        <f>+'24-03-997 Ind. Proy'!AH19</f>
        <v>0</v>
      </c>
      <c r="X8" s="49">
        <f>+'24-03-997 Ind. Proy'!AI19</f>
        <v>0</v>
      </c>
      <c r="Y8" s="49">
        <f>+'24-03-997 Ind. Proy'!AJ19</f>
        <v>0</v>
      </c>
    </row>
    <row r="9" spans="1:25" s="45" customFormat="1" ht="24.75" customHeight="1" x14ac:dyDescent="0.25">
      <c r="A9" s="48" t="s">
        <v>44</v>
      </c>
      <c r="B9" s="10">
        <f>+'24-03-997 Ind. Proy'!J31</f>
        <v>0</v>
      </c>
      <c r="C9" s="10">
        <f>+'24-03-997 Ind. Proy'!K31</f>
        <v>0</v>
      </c>
      <c r="D9" s="10">
        <f>+'24-03-997 Ind. Proy'!M31</f>
        <v>0</v>
      </c>
      <c r="E9" s="10">
        <f>+'24-03-997 Ind. Proy'!N31</f>
        <v>0</v>
      </c>
      <c r="F9" s="10">
        <f>+'24-03-997 Ind. Proy'!O31</f>
        <v>0</v>
      </c>
      <c r="G9" s="10">
        <f>+'24-03-997 Ind. Proy'!R31</f>
        <v>0</v>
      </c>
      <c r="H9" s="10">
        <f>+'24-03-997 Ind. Proy'!S31</f>
        <v>0</v>
      </c>
      <c r="I9" s="10">
        <f>+'24-03-997 Ind. Proy'!T31</f>
        <v>0</v>
      </c>
      <c r="J9" s="10">
        <f>+'24-03-997 Ind. Proy'!U31</f>
        <v>0</v>
      </c>
      <c r="K9" s="10">
        <f>+'24-03-997 Ind. Proy'!V31</f>
        <v>0</v>
      </c>
      <c r="L9" s="10">
        <f>+'24-03-997 Ind. Proy'!W31</f>
        <v>0</v>
      </c>
      <c r="M9" s="10">
        <f>+'24-03-997 Ind. Proy'!X31</f>
        <v>0</v>
      </c>
      <c r="N9" s="10">
        <f>+'24-03-997 Ind. Proy'!Y31</f>
        <v>0</v>
      </c>
      <c r="O9" s="10">
        <f>+'24-03-997 Ind. Proy'!Z31</f>
        <v>0</v>
      </c>
      <c r="P9" s="10">
        <f>+'24-03-997 Ind. Proy'!AA31</f>
        <v>0</v>
      </c>
      <c r="Q9" s="10">
        <f>+'24-03-997 Ind. Proy'!AB31</f>
        <v>0</v>
      </c>
      <c r="R9" s="10">
        <f>+'24-03-997 Ind. Proy'!AC31</f>
        <v>0</v>
      </c>
      <c r="S9" s="10">
        <f>+'24-03-997 Ind. Proy'!AD31</f>
        <v>0</v>
      </c>
      <c r="T9" s="10">
        <f>+'24-03-997 Ind. Proy'!AE31</f>
        <v>0</v>
      </c>
      <c r="U9" s="10">
        <f>+'24-03-997 Ind. Proy'!AF31</f>
        <v>0</v>
      </c>
      <c r="V9" s="10">
        <f>+'24-03-997 Ind. Proy'!AG31</f>
        <v>0</v>
      </c>
      <c r="W9" s="10">
        <f>+'24-03-997 Ind. Proy'!AH31</f>
        <v>0</v>
      </c>
      <c r="X9" s="49">
        <f>+'24-03-997 Ind. Proy'!AI31</f>
        <v>0</v>
      </c>
      <c r="Y9" s="49">
        <f>+'24-03-997 Ind. Proy'!AJ31</f>
        <v>0</v>
      </c>
    </row>
    <row r="10" spans="1:25" s="45" customFormat="1" ht="24.75" customHeight="1" x14ac:dyDescent="0.25">
      <c r="A10" s="48" t="s">
        <v>46</v>
      </c>
      <c r="B10" s="10">
        <f>+'24-03-997 Ind. Proy'!J43</f>
        <v>0</v>
      </c>
      <c r="C10" s="10">
        <f>+'24-03-997 Ind. Proy'!K43</f>
        <v>0</v>
      </c>
      <c r="D10" s="10">
        <f>+'24-03-997 Ind. Proy'!M43</f>
        <v>0</v>
      </c>
      <c r="E10" s="10">
        <f>+'24-03-997 Ind. Proy'!N43</f>
        <v>0</v>
      </c>
      <c r="F10" s="10">
        <f>+'24-03-997 Ind. Proy'!O43</f>
        <v>0</v>
      </c>
      <c r="G10" s="10">
        <f>+'24-03-997 Ind. Proy'!R43</f>
        <v>0</v>
      </c>
      <c r="H10" s="10">
        <f>+'24-03-997 Ind. Proy'!S43</f>
        <v>0</v>
      </c>
      <c r="I10" s="10">
        <f>+'24-03-997 Ind. Proy'!T43</f>
        <v>0</v>
      </c>
      <c r="J10" s="10">
        <f>+'24-03-997 Ind. Proy'!U43</f>
        <v>0</v>
      </c>
      <c r="K10" s="10">
        <f>+'24-03-997 Ind. Proy'!V43</f>
        <v>0</v>
      </c>
      <c r="L10" s="10">
        <f>+'24-03-997 Ind. Proy'!W43</f>
        <v>0</v>
      </c>
      <c r="M10" s="10">
        <f>+'24-03-997 Ind. Proy'!X43</f>
        <v>0</v>
      </c>
      <c r="N10" s="10">
        <f>+'24-03-997 Ind. Proy'!Y43</f>
        <v>0</v>
      </c>
      <c r="O10" s="10">
        <f>+'24-03-997 Ind. Proy'!Z43</f>
        <v>0</v>
      </c>
      <c r="P10" s="10">
        <f>+'24-03-997 Ind. Proy'!AA43</f>
        <v>0</v>
      </c>
      <c r="Q10" s="10">
        <f>+'24-03-997 Ind. Proy'!AB43</f>
        <v>0</v>
      </c>
      <c r="R10" s="10">
        <f>+'24-03-997 Ind. Proy'!AC43</f>
        <v>0</v>
      </c>
      <c r="S10" s="10">
        <f>+'24-03-997 Ind. Proy'!AD43</f>
        <v>0</v>
      </c>
      <c r="T10" s="10">
        <f>+'24-03-997 Ind. Proy'!AE43</f>
        <v>0</v>
      </c>
      <c r="U10" s="10">
        <f>+'24-03-997 Ind. Proy'!AF43</f>
        <v>0</v>
      </c>
      <c r="V10" s="10">
        <f>+'24-03-997 Ind. Proy'!AG43</f>
        <v>0</v>
      </c>
      <c r="W10" s="10">
        <f>+'24-03-997 Ind. Proy'!AH43</f>
        <v>0</v>
      </c>
      <c r="X10" s="49">
        <f>+'24-03-997 Ind. Proy'!AI43</f>
        <v>0</v>
      </c>
      <c r="Y10" s="49">
        <f>+'24-03-997 Ind. Proy'!AJ43</f>
        <v>0</v>
      </c>
    </row>
    <row r="11" spans="1:25" s="45" customFormat="1" ht="24.75" customHeight="1" x14ac:dyDescent="0.25">
      <c r="A11" s="48" t="s">
        <v>48</v>
      </c>
      <c r="B11" s="10">
        <f>+'24-03-997 Ind. Proy'!J55</f>
        <v>0</v>
      </c>
      <c r="C11" s="10">
        <f>+'24-03-997 Ind. Proy'!K55</f>
        <v>0</v>
      </c>
      <c r="D11" s="10">
        <f>+'24-03-997 Ind. Proy'!M55</f>
        <v>0</v>
      </c>
      <c r="E11" s="10">
        <f>+'24-03-997 Ind. Proy'!N55</f>
        <v>0</v>
      </c>
      <c r="F11" s="10">
        <f>+'24-03-997 Ind. Proy'!O55</f>
        <v>0</v>
      </c>
      <c r="G11" s="10">
        <f>+'24-03-997 Ind. Proy'!R55</f>
        <v>0</v>
      </c>
      <c r="H11" s="10">
        <f>+'24-03-997 Ind. Proy'!S55</f>
        <v>0</v>
      </c>
      <c r="I11" s="10">
        <f>+'24-03-997 Ind. Proy'!T55</f>
        <v>0</v>
      </c>
      <c r="J11" s="10">
        <f>+'24-03-997 Ind. Proy'!U55</f>
        <v>0</v>
      </c>
      <c r="K11" s="10">
        <f>+'24-03-997 Ind. Proy'!V55</f>
        <v>0</v>
      </c>
      <c r="L11" s="10">
        <f>+'24-03-997 Ind. Proy'!W55</f>
        <v>0</v>
      </c>
      <c r="M11" s="10">
        <f>+'24-03-997 Ind. Proy'!X55</f>
        <v>0</v>
      </c>
      <c r="N11" s="10">
        <f>+'24-03-997 Ind. Proy'!Y55</f>
        <v>0</v>
      </c>
      <c r="O11" s="10">
        <f>+'24-03-997 Ind. Proy'!Z55</f>
        <v>0</v>
      </c>
      <c r="P11" s="10">
        <f>+'24-03-997 Ind. Proy'!AA55</f>
        <v>0</v>
      </c>
      <c r="Q11" s="10">
        <f>+'24-03-997 Ind. Proy'!AB55</f>
        <v>0</v>
      </c>
      <c r="R11" s="10">
        <f>+'24-03-997 Ind. Proy'!AC55</f>
        <v>0</v>
      </c>
      <c r="S11" s="10">
        <f>+'24-03-997 Ind. Proy'!AD55</f>
        <v>0</v>
      </c>
      <c r="T11" s="10">
        <f>+'24-03-997 Ind. Proy'!AE55</f>
        <v>0</v>
      </c>
      <c r="U11" s="10">
        <f>+'24-03-997 Ind. Proy'!AF55</f>
        <v>0</v>
      </c>
      <c r="V11" s="10">
        <f>+'24-03-997 Ind. Proy'!AG55</f>
        <v>0</v>
      </c>
      <c r="W11" s="10">
        <f>+'24-03-997 Ind. Proy'!AH55</f>
        <v>0</v>
      </c>
      <c r="X11" s="49">
        <f>+'24-03-997 Ind. Proy'!AI55</f>
        <v>0</v>
      </c>
      <c r="Y11" s="49">
        <f>+'24-03-997 Ind. Proy'!AJ55</f>
        <v>0</v>
      </c>
    </row>
    <row r="12" spans="1:25" s="45" customFormat="1" ht="24.75" customHeight="1" x14ac:dyDescent="0.25">
      <c r="A12" s="48" t="s">
        <v>50</v>
      </c>
      <c r="B12" s="10">
        <f>+'24-03-997 Ind. Proy'!J67</f>
        <v>0</v>
      </c>
      <c r="C12" s="10">
        <f>+'24-03-997 Ind. Proy'!K67</f>
        <v>0</v>
      </c>
      <c r="D12" s="10">
        <f>+'24-03-997 Ind. Proy'!M67</f>
        <v>0</v>
      </c>
      <c r="E12" s="10">
        <f>+'24-03-997 Ind. Proy'!N67</f>
        <v>0</v>
      </c>
      <c r="F12" s="10">
        <f>+'24-03-997 Ind. Proy'!O67</f>
        <v>0</v>
      </c>
      <c r="G12" s="10">
        <f>+'24-03-997 Ind. Proy'!R67</f>
        <v>0</v>
      </c>
      <c r="H12" s="10">
        <f>+'24-03-997 Ind. Proy'!S67</f>
        <v>0</v>
      </c>
      <c r="I12" s="10">
        <f>+'24-03-997 Ind. Proy'!T67</f>
        <v>0</v>
      </c>
      <c r="J12" s="10">
        <f>+'24-03-997 Ind. Proy'!U67</f>
        <v>0</v>
      </c>
      <c r="K12" s="10">
        <f>+'24-03-997 Ind. Proy'!V67</f>
        <v>0</v>
      </c>
      <c r="L12" s="10">
        <f>+'24-03-997 Ind. Proy'!W67</f>
        <v>0</v>
      </c>
      <c r="M12" s="10">
        <f>+'24-03-997 Ind. Proy'!X67</f>
        <v>0</v>
      </c>
      <c r="N12" s="10">
        <f>+'24-03-997 Ind. Proy'!Y67</f>
        <v>0</v>
      </c>
      <c r="O12" s="10">
        <f>+'24-03-997 Ind. Proy'!Z67</f>
        <v>0</v>
      </c>
      <c r="P12" s="10">
        <f>+'24-03-997 Ind. Proy'!AA67</f>
        <v>0</v>
      </c>
      <c r="Q12" s="10">
        <f>+'24-03-997 Ind. Proy'!AB67</f>
        <v>0</v>
      </c>
      <c r="R12" s="10">
        <f>+'24-03-997 Ind. Proy'!AC67</f>
        <v>0</v>
      </c>
      <c r="S12" s="10">
        <f>+'24-03-997 Ind. Proy'!AD67</f>
        <v>0</v>
      </c>
      <c r="T12" s="10">
        <f>+'24-03-997 Ind. Proy'!AE67</f>
        <v>0</v>
      </c>
      <c r="U12" s="10">
        <f>+'24-03-997 Ind. Proy'!AF67</f>
        <v>0</v>
      </c>
      <c r="V12" s="10">
        <f>+'24-03-997 Ind. Proy'!AG67</f>
        <v>0</v>
      </c>
      <c r="W12" s="10">
        <f>+'24-03-997 Ind. Proy'!AH67</f>
        <v>0</v>
      </c>
      <c r="X12" s="49">
        <f>+'24-03-997 Ind. Proy'!AI67</f>
        <v>0</v>
      </c>
      <c r="Y12" s="49">
        <f>+'24-03-997 Ind. Proy'!AJ67</f>
        <v>0</v>
      </c>
    </row>
    <row r="13" spans="1:25" s="45" customFormat="1" ht="24.75" customHeight="1" x14ac:dyDescent="0.25">
      <c r="A13" s="48" t="s">
        <v>52</v>
      </c>
      <c r="B13" s="10">
        <f>+'24-03-997 Ind. Proy'!J79</f>
        <v>0</v>
      </c>
      <c r="C13" s="10">
        <f>+'24-03-997 Ind. Proy'!K79</f>
        <v>0</v>
      </c>
      <c r="D13" s="10">
        <f>+'24-03-997 Ind. Proy'!M79</f>
        <v>0</v>
      </c>
      <c r="E13" s="10">
        <f>+'24-03-997 Ind. Proy'!N79</f>
        <v>0</v>
      </c>
      <c r="F13" s="10">
        <f>+'24-03-997 Ind. Proy'!O79</f>
        <v>0</v>
      </c>
      <c r="G13" s="10">
        <f>+'24-03-997 Ind. Proy'!R79</f>
        <v>0</v>
      </c>
      <c r="H13" s="10">
        <f>+'24-03-997 Ind. Proy'!S79</f>
        <v>0</v>
      </c>
      <c r="I13" s="10">
        <f>+'24-03-997 Ind. Proy'!T79</f>
        <v>0</v>
      </c>
      <c r="J13" s="10">
        <f>+'24-03-997 Ind. Proy'!U79</f>
        <v>0</v>
      </c>
      <c r="K13" s="10">
        <f>+'24-03-997 Ind. Proy'!V79</f>
        <v>0</v>
      </c>
      <c r="L13" s="10">
        <f>+'24-03-997 Ind. Proy'!W79</f>
        <v>0</v>
      </c>
      <c r="M13" s="10">
        <f>+'24-03-997 Ind. Proy'!X79</f>
        <v>0</v>
      </c>
      <c r="N13" s="10">
        <f>+'24-03-997 Ind. Proy'!Y79</f>
        <v>0</v>
      </c>
      <c r="O13" s="10">
        <f>+'24-03-997 Ind. Proy'!Z79</f>
        <v>0</v>
      </c>
      <c r="P13" s="10">
        <f>+'24-03-997 Ind. Proy'!AA79</f>
        <v>0</v>
      </c>
      <c r="Q13" s="10">
        <f>+'24-03-997 Ind. Proy'!AB79</f>
        <v>0</v>
      </c>
      <c r="R13" s="10">
        <f>+'24-03-997 Ind. Proy'!AC79</f>
        <v>0</v>
      </c>
      <c r="S13" s="10">
        <f>+'24-03-997 Ind. Proy'!AD79</f>
        <v>0</v>
      </c>
      <c r="T13" s="10">
        <f>+'24-03-997 Ind. Proy'!AE79</f>
        <v>0</v>
      </c>
      <c r="U13" s="10">
        <f>+'24-03-997 Ind. Proy'!AF79</f>
        <v>0</v>
      </c>
      <c r="V13" s="10">
        <f>+'24-03-997 Ind. Proy'!AG79</f>
        <v>0</v>
      </c>
      <c r="W13" s="10">
        <f>+'24-03-997 Ind. Proy'!AH79</f>
        <v>0</v>
      </c>
      <c r="X13" s="49">
        <f>+'24-03-997 Ind. Proy'!AI79</f>
        <v>0</v>
      </c>
      <c r="Y13" s="49">
        <f>+'24-03-997 Ind. Proy'!AJ79</f>
        <v>0</v>
      </c>
    </row>
    <row r="14" spans="1:25" s="45" customFormat="1" ht="24.75" customHeight="1" x14ac:dyDescent="0.25">
      <c r="A14" s="48" t="s">
        <v>54</v>
      </c>
      <c r="B14" s="10">
        <f>+'24-03-997 Ind. Proy'!J91</f>
        <v>0</v>
      </c>
      <c r="C14" s="10">
        <f>+'24-03-997 Ind. Proy'!K91</f>
        <v>0</v>
      </c>
      <c r="D14" s="10">
        <f>+'24-03-997 Ind. Proy'!M91</f>
        <v>0</v>
      </c>
      <c r="E14" s="10">
        <f>+'24-03-997 Ind. Proy'!N91</f>
        <v>0</v>
      </c>
      <c r="F14" s="10">
        <f>+'24-03-997 Ind. Proy'!O91</f>
        <v>0</v>
      </c>
      <c r="G14" s="10">
        <f>+'24-03-997 Ind. Proy'!R91</f>
        <v>0</v>
      </c>
      <c r="H14" s="10">
        <f>+'24-03-997 Ind. Proy'!S91</f>
        <v>0</v>
      </c>
      <c r="I14" s="10">
        <f>+'24-03-997 Ind. Proy'!T91</f>
        <v>0</v>
      </c>
      <c r="J14" s="10">
        <f>+'24-03-997 Ind. Proy'!U91</f>
        <v>0</v>
      </c>
      <c r="K14" s="10">
        <f>+'24-03-997 Ind. Proy'!V91</f>
        <v>0</v>
      </c>
      <c r="L14" s="10">
        <f>+'24-03-997 Ind. Proy'!W91</f>
        <v>0</v>
      </c>
      <c r="M14" s="10">
        <f>+'24-03-997 Ind. Proy'!X91</f>
        <v>0</v>
      </c>
      <c r="N14" s="10">
        <f>+'24-03-997 Ind. Proy'!Y91</f>
        <v>0</v>
      </c>
      <c r="O14" s="10">
        <f>+'24-03-997 Ind. Proy'!Z91</f>
        <v>0</v>
      </c>
      <c r="P14" s="10">
        <f>+'24-03-997 Ind. Proy'!AA91</f>
        <v>0</v>
      </c>
      <c r="Q14" s="10">
        <f>+'24-03-997 Ind. Proy'!AB91</f>
        <v>0</v>
      </c>
      <c r="R14" s="10">
        <f>+'24-03-997 Ind. Proy'!AC91</f>
        <v>0</v>
      </c>
      <c r="S14" s="10">
        <f>+'24-03-997 Ind. Proy'!AD91</f>
        <v>0</v>
      </c>
      <c r="T14" s="10">
        <f>+'24-03-997 Ind. Proy'!AE91</f>
        <v>0</v>
      </c>
      <c r="U14" s="10">
        <f>+'24-03-997 Ind. Proy'!AF91</f>
        <v>0</v>
      </c>
      <c r="V14" s="10">
        <f>+'24-03-997 Ind. Proy'!AG91</f>
        <v>0</v>
      </c>
      <c r="W14" s="10">
        <f>+'24-03-997 Ind. Proy'!AH91</f>
        <v>0</v>
      </c>
      <c r="X14" s="49">
        <f>+'24-03-997 Ind. Proy'!AI91</f>
        <v>0</v>
      </c>
      <c r="Y14" s="49">
        <f>+'24-03-997 Ind. Proy'!AJ91</f>
        <v>0</v>
      </c>
    </row>
    <row r="15" spans="1:25" s="45" customFormat="1" ht="24.75" customHeight="1" x14ac:dyDescent="0.25">
      <c r="A15" s="48" t="s">
        <v>56</v>
      </c>
      <c r="B15" s="10">
        <f>+'24-03-997 Ind. Proy'!J103</f>
        <v>0</v>
      </c>
      <c r="C15" s="10">
        <f>+'24-03-997 Ind. Proy'!K103</f>
        <v>0</v>
      </c>
      <c r="D15" s="10">
        <f>+'24-03-997 Ind. Proy'!M103</f>
        <v>0</v>
      </c>
      <c r="E15" s="10">
        <f>+'24-03-997 Ind. Proy'!N103</f>
        <v>0</v>
      </c>
      <c r="F15" s="10">
        <f>+'24-03-997 Ind. Proy'!O103</f>
        <v>0</v>
      </c>
      <c r="G15" s="10">
        <f>+'24-03-997 Ind. Proy'!R103</f>
        <v>0</v>
      </c>
      <c r="H15" s="10">
        <f>+'24-03-997 Ind. Proy'!S103</f>
        <v>0</v>
      </c>
      <c r="I15" s="10">
        <f>+'24-03-997 Ind. Proy'!T103</f>
        <v>0</v>
      </c>
      <c r="J15" s="10">
        <f>+'24-03-997 Ind. Proy'!U103</f>
        <v>0</v>
      </c>
      <c r="K15" s="10">
        <f>+'24-03-997 Ind. Proy'!V103</f>
        <v>0</v>
      </c>
      <c r="L15" s="10">
        <f>+'24-03-997 Ind. Proy'!W103</f>
        <v>0</v>
      </c>
      <c r="M15" s="10">
        <f>+'24-03-997 Ind. Proy'!X103</f>
        <v>0</v>
      </c>
      <c r="N15" s="10">
        <f>+'24-03-997 Ind. Proy'!Y103</f>
        <v>0</v>
      </c>
      <c r="O15" s="10">
        <f>+'24-03-997 Ind. Proy'!Z103</f>
        <v>0</v>
      </c>
      <c r="P15" s="10">
        <f>+'24-03-997 Ind. Proy'!AA103</f>
        <v>0</v>
      </c>
      <c r="Q15" s="10">
        <f>+'24-03-997 Ind. Proy'!AB103</f>
        <v>0</v>
      </c>
      <c r="R15" s="10">
        <f>+'24-03-997 Ind. Proy'!AC103</f>
        <v>0</v>
      </c>
      <c r="S15" s="10">
        <f>+'24-03-997 Ind. Proy'!AD103</f>
        <v>0</v>
      </c>
      <c r="T15" s="10">
        <f>+'24-03-997 Ind. Proy'!AE103</f>
        <v>0</v>
      </c>
      <c r="U15" s="10">
        <f>+'24-03-997 Ind. Proy'!AF103</f>
        <v>0</v>
      </c>
      <c r="V15" s="10">
        <f>+'24-03-997 Ind. Proy'!AG103</f>
        <v>0</v>
      </c>
      <c r="W15" s="10">
        <f>+'24-03-997 Ind. Proy'!AH103</f>
        <v>0</v>
      </c>
      <c r="X15" s="49">
        <f>+'24-03-997 Ind. Proy'!AI103</f>
        <v>0</v>
      </c>
      <c r="Y15" s="49">
        <f>+'24-03-997 Ind. Proy'!AJ103</f>
        <v>0</v>
      </c>
    </row>
    <row r="16" spans="1:25" s="45" customFormat="1" ht="24.75" customHeight="1" x14ac:dyDescent="0.25">
      <c r="A16" s="48" t="s">
        <v>58</v>
      </c>
      <c r="B16" s="10">
        <f>+'24-03-997 Ind. Proy'!J115</f>
        <v>0</v>
      </c>
      <c r="C16" s="10">
        <f>+'24-03-997 Ind. Proy'!K115</f>
        <v>0</v>
      </c>
      <c r="D16" s="10">
        <f>+'24-03-997 Ind. Proy'!M115</f>
        <v>0</v>
      </c>
      <c r="E16" s="10">
        <f>+'24-03-997 Ind. Proy'!N115</f>
        <v>0</v>
      </c>
      <c r="F16" s="10">
        <f>+'24-03-997 Ind. Proy'!O115</f>
        <v>0</v>
      </c>
      <c r="G16" s="10">
        <f>+'24-03-997 Ind. Proy'!R115</f>
        <v>0</v>
      </c>
      <c r="H16" s="10">
        <f>+'24-03-997 Ind. Proy'!S115</f>
        <v>0</v>
      </c>
      <c r="I16" s="10">
        <f>+'24-03-997 Ind. Proy'!T115</f>
        <v>0</v>
      </c>
      <c r="J16" s="10">
        <f>+'24-03-997 Ind. Proy'!U115</f>
        <v>0</v>
      </c>
      <c r="K16" s="10">
        <f>+'24-03-997 Ind. Proy'!V115</f>
        <v>0</v>
      </c>
      <c r="L16" s="10">
        <f>+'24-03-997 Ind. Proy'!W115</f>
        <v>0</v>
      </c>
      <c r="M16" s="10">
        <f>+'24-03-997 Ind. Proy'!X115</f>
        <v>0</v>
      </c>
      <c r="N16" s="10">
        <f>+'24-03-997 Ind. Proy'!Y115</f>
        <v>0</v>
      </c>
      <c r="O16" s="10">
        <f>+'24-03-997 Ind. Proy'!Z115</f>
        <v>0</v>
      </c>
      <c r="P16" s="10">
        <f>+'24-03-997 Ind. Proy'!AA115</f>
        <v>0</v>
      </c>
      <c r="Q16" s="10">
        <f>+'24-03-997 Ind. Proy'!AB115</f>
        <v>0</v>
      </c>
      <c r="R16" s="10">
        <f>+'24-03-997 Ind. Proy'!AC115</f>
        <v>0</v>
      </c>
      <c r="S16" s="10">
        <f>+'24-03-997 Ind. Proy'!AD115</f>
        <v>0</v>
      </c>
      <c r="T16" s="10">
        <f>+'24-03-997 Ind. Proy'!AE115</f>
        <v>0</v>
      </c>
      <c r="U16" s="10">
        <f>+'24-03-997 Ind. Proy'!AF115</f>
        <v>0</v>
      </c>
      <c r="V16" s="10">
        <f>+'24-03-997 Ind. Proy'!AG115</f>
        <v>0</v>
      </c>
      <c r="W16" s="10">
        <f>+'24-03-997 Ind. Proy'!AH115</f>
        <v>0</v>
      </c>
      <c r="X16" s="49">
        <f>+'24-03-997 Ind. Proy'!AI104</f>
        <v>0</v>
      </c>
      <c r="Y16" s="49">
        <f>+'24-03-997 Ind. Proy'!AJ115</f>
        <v>0</v>
      </c>
    </row>
    <row r="17" spans="1:25" s="45" customFormat="1" ht="24.75" customHeight="1" x14ac:dyDescent="0.25">
      <c r="A17" s="48" t="s">
        <v>60</v>
      </c>
      <c r="B17" s="10">
        <f>+'24-03-997 Ind. Proy'!J127</f>
        <v>0</v>
      </c>
      <c r="C17" s="10">
        <f>+'24-03-997 Ind. Proy'!K127</f>
        <v>0</v>
      </c>
      <c r="D17" s="10">
        <f>+'24-03-997 Ind. Proy'!M127</f>
        <v>0</v>
      </c>
      <c r="E17" s="10">
        <f>+'24-03-997 Ind. Proy'!N127</f>
        <v>0</v>
      </c>
      <c r="F17" s="10">
        <f>+'24-03-997 Ind. Proy'!O127</f>
        <v>0</v>
      </c>
      <c r="G17" s="10">
        <f>+'24-03-997 Ind. Proy'!R127</f>
        <v>0</v>
      </c>
      <c r="H17" s="10">
        <f>+'24-03-997 Ind. Proy'!S127</f>
        <v>0</v>
      </c>
      <c r="I17" s="10">
        <f>+'24-03-997 Ind. Proy'!T127</f>
        <v>0</v>
      </c>
      <c r="J17" s="10">
        <f>+'24-03-997 Ind. Proy'!U127</f>
        <v>0</v>
      </c>
      <c r="K17" s="10">
        <f>+'24-03-997 Ind. Proy'!V127</f>
        <v>0</v>
      </c>
      <c r="L17" s="10">
        <f>+'24-03-997 Ind. Proy'!W127</f>
        <v>0</v>
      </c>
      <c r="M17" s="10">
        <f>+'24-03-997 Ind. Proy'!X127</f>
        <v>0</v>
      </c>
      <c r="N17" s="10">
        <f>+'24-03-997 Ind. Proy'!Y127</f>
        <v>0</v>
      </c>
      <c r="O17" s="10">
        <f>+'24-03-997 Ind. Proy'!Z127</f>
        <v>0</v>
      </c>
      <c r="P17" s="10">
        <f>+'24-03-997 Ind. Proy'!AA127</f>
        <v>0</v>
      </c>
      <c r="Q17" s="10">
        <f>+'24-03-997 Ind. Proy'!AB127</f>
        <v>0</v>
      </c>
      <c r="R17" s="10">
        <f>+'24-03-997 Ind. Proy'!AC127</f>
        <v>0</v>
      </c>
      <c r="S17" s="10">
        <f>+'24-03-997 Ind. Proy'!AD127</f>
        <v>0</v>
      </c>
      <c r="T17" s="10">
        <f>+'24-03-997 Ind. Proy'!AE127</f>
        <v>0</v>
      </c>
      <c r="U17" s="10">
        <f>+'24-03-997 Ind. Proy'!AF127</f>
        <v>0</v>
      </c>
      <c r="V17" s="10">
        <f>+'24-03-997 Ind. Proy'!AG127</f>
        <v>0</v>
      </c>
      <c r="W17" s="10">
        <f>+'24-03-997 Ind. Proy'!AH127</f>
        <v>0</v>
      </c>
      <c r="X17" s="49">
        <f>+'24-03-997 Ind. Proy'!AI105</f>
        <v>0</v>
      </c>
      <c r="Y17" s="49">
        <f>+'24-03-997 Ind. Proy'!AJ116</f>
        <v>0</v>
      </c>
    </row>
    <row r="18" spans="1:25" s="45" customFormat="1" ht="24.75" customHeight="1" x14ac:dyDescent="0.25">
      <c r="A18" s="48" t="s">
        <v>62</v>
      </c>
      <c r="B18" s="10">
        <f>+'24-03-997 Ind. Proy'!J139</f>
        <v>0</v>
      </c>
      <c r="C18" s="10">
        <f>+'24-03-997 Ind. Proy'!K139</f>
        <v>0</v>
      </c>
      <c r="D18" s="10">
        <f>+'24-03-997 Ind. Proy'!M139</f>
        <v>0</v>
      </c>
      <c r="E18" s="10">
        <f>+'24-03-997 Ind. Proy'!N139</f>
        <v>0</v>
      </c>
      <c r="F18" s="10">
        <f>+'24-03-997 Ind. Proy'!O139</f>
        <v>0</v>
      </c>
      <c r="G18" s="10">
        <f>+'24-03-997 Ind. Proy'!R139</f>
        <v>0</v>
      </c>
      <c r="H18" s="10">
        <f>+'24-03-997 Ind. Proy'!S139</f>
        <v>0</v>
      </c>
      <c r="I18" s="10">
        <f>+'24-03-997 Ind. Proy'!T139</f>
        <v>0</v>
      </c>
      <c r="J18" s="10">
        <f>+'24-03-997 Ind. Proy'!U139</f>
        <v>0</v>
      </c>
      <c r="K18" s="10">
        <f>+'24-03-997 Ind. Proy'!V139</f>
        <v>0</v>
      </c>
      <c r="L18" s="10">
        <f>+'24-03-997 Ind. Proy'!W139</f>
        <v>0</v>
      </c>
      <c r="M18" s="10">
        <f>+'24-03-997 Ind. Proy'!X139</f>
        <v>0</v>
      </c>
      <c r="N18" s="10">
        <f>+'24-03-997 Ind. Proy'!Y139</f>
        <v>0</v>
      </c>
      <c r="O18" s="10">
        <f>+'24-03-997 Ind. Proy'!Z139</f>
        <v>0</v>
      </c>
      <c r="P18" s="10">
        <f>+'24-03-997 Ind. Proy'!AA139</f>
        <v>0</v>
      </c>
      <c r="Q18" s="10">
        <f>+'24-03-997 Ind. Proy'!AB139</f>
        <v>0</v>
      </c>
      <c r="R18" s="10">
        <f>+'24-03-997 Ind. Proy'!AC139</f>
        <v>0</v>
      </c>
      <c r="S18" s="10">
        <f>+'24-03-997 Ind. Proy'!AD139</f>
        <v>0</v>
      </c>
      <c r="T18" s="10">
        <f>+'24-03-997 Ind. Proy'!AE139</f>
        <v>0</v>
      </c>
      <c r="U18" s="10">
        <f>+'24-03-997 Ind. Proy'!AF139</f>
        <v>0</v>
      </c>
      <c r="V18" s="10">
        <f>+'24-03-997 Ind. Proy'!AG139</f>
        <v>0</v>
      </c>
      <c r="W18" s="10">
        <f>+'24-03-997 Ind. Proy'!AH139</f>
        <v>0</v>
      </c>
      <c r="X18" s="49">
        <f>+'24-03-997 Ind. Proy'!AI106</f>
        <v>0</v>
      </c>
      <c r="Y18" s="49">
        <f>+'24-03-997 Ind. Proy'!AJ139</f>
        <v>0</v>
      </c>
    </row>
    <row r="19" spans="1:25" s="45" customFormat="1" ht="24.75" customHeight="1" x14ac:dyDescent="0.25">
      <c r="A19" s="48" t="s">
        <v>64</v>
      </c>
      <c r="B19" s="10">
        <f>+'24-03-997 Ind. Proy'!J151</f>
        <v>0</v>
      </c>
      <c r="C19" s="10">
        <f>+'24-03-997 Ind. Proy'!K151</f>
        <v>0</v>
      </c>
      <c r="D19" s="10">
        <f>+'24-03-997 Ind. Proy'!M151</f>
        <v>0</v>
      </c>
      <c r="E19" s="10">
        <f>+'24-03-997 Ind. Proy'!N151</f>
        <v>0</v>
      </c>
      <c r="F19" s="10">
        <f>+'24-03-997 Ind. Proy'!O151</f>
        <v>0</v>
      </c>
      <c r="G19" s="10">
        <f>+'24-03-997 Ind. Proy'!R151</f>
        <v>0</v>
      </c>
      <c r="H19" s="10">
        <f>+'24-03-997 Ind. Proy'!S151</f>
        <v>0</v>
      </c>
      <c r="I19" s="10">
        <f>+'24-03-997 Ind. Proy'!T151</f>
        <v>0</v>
      </c>
      <c r="J19" s="10">
        <f>+'24-03-997 Ind. Proy'!U151</f>
        <v>0</v>
      </c>
      <c r="K19" s="10">
        <f>+'24-03-997 Ind. Proy'!V151</f>
        <v>0</v>
      </c>
      <c r="L19" s="10">
        <f>+'24-03-997 Ind. Proy'!W151</f>
        <v>0</v>
      </c>
      <c r="M19" s="10">
        <f>+'24-03-997 Ind. Proy'!X151</f>
        <v>0</v>
      </c>
      <c r="N19" s="10">
        <f>+'24-03-997 Ind. Proy'!Y151</f>
        <v>0</v>
      </c>
      <c r="O19" s="10">
        <f>+'24-03-997 Ind. Proy'!Z151</f>
        <v>0</v>
      </c>
      <c r="P19" s="10">
        <f>+'24-03-997 Ind. Proy'!AA151</f>
        <v>0</v>
      </c>
      <c r="Q19" s="10">
        <f>+'24-03-997 Ind. Proy'!AB151</f>
        <v>0</v>
      </c>
      <c r="R19" s="10">
        <f>+'24-03-997 Ind. Proy'!AC151</f>
        <v>0</v>
      </c>
      <c r="S19" s="10">
        <f>+'24-03-997 Ind. Proy'!AD151</f>
        <v>0</v>
      </c>
      <c r="T19" s="10">
        <f>+'24-03-997 Ind. Proy'!AE151</f>
        <v>0</v>
      </c>
      <c r="U19" s="10">
        <f>+'24-03-997 Ind. Proy'!AF151</f>
        <v>0</v>
      </c>
      <c r="V19" s="10">
        <f>+'24-03-997 Ind. Proy'!AG151</f>
        <v>0</v>
      </c>
      <c r="W19" s="10">
        <f>+'24-03-997 Ind. Proy'!AH151</f>
        <v>0</v>
      </c>
      <c r="X19" s="49">
        <f>+'24-03-997 Ind. Proy'!AI107</f>
        <v>0</v>
      </c>
      <c r="Y19" s="49">
        <f>+'24-03-997 Ind. Proy'!AJ151</f>
        <v>0</v>
      </c>
    </row>
    <row r="20" spans="1:25" s="45" customFormat="1" ht="24.75" customHeight="1" x14ac:dyDescent="0.25">
      <c r="A20" s="50" t="s">
        <v>66</v>
      </c>
      <c r="B20" s="10">
        <f>+'24-03-997 Ind. Proy'!J163</f>
        <v>0</v>
      </c>
      <c r="C20" s="10">
        <f>+'24-03-997 Ind. Proy'!K163</f>
        <v>0</v>
      </c>
      <c r="D20" s="10">
        <f>+'24-03-997 Ind. Proy'!M163</f>
        <v>0</v>
      </c>
      <c r="E20" s="10">
        <f>+'24-03-997 Ind. Proy'!N163</f>
        <v>0</v>
      </c>
      <c r="F20" s="10">
        <f>+'24-03-997 Ind. Proy'!O163</f>
        <v>0</v>
      </c>
      <c r="G20" s="10">
        <f>+'24-03-997 Ind. Proy'!R163</f>
        <v>0</v>
      </c>
      <c r="H20" s="10">
        <f>+'24-03-997 Ind. Proy'!S163</f>
        <v>0</v>
      </c>
      <c r="I20" s="10">
        <f>+'24-03-997 Ind. Proy'!T163</f>
        <v>0</v>
      </c>
      <c r="J20" s="10">
        <f>+'24-03-997 Ind. Proy'!U163</f>
        <v>0</v>
      </c>
      <c r="K20" s="10">
        <f>+'24-03-997 Ind. Proy'!V163</f>
        <v>0</v>
      </c>
      <c r="L20" s="10">
        <f>+'24-03-997 Ind. Proy'!W163</f>
        <v>0</v>
      </c>
      <c r="M20" s="10">
        <f>+'24-03-997 Ind. Proy'!X163</f>
        <v>0</v>
      </c>
      <c r="N20" s="10">
        <f>+'24-03-997 Ind. Proy'!Y163</f>
        <v>0</v>
      </c>
      <c r="O20" s="10">
        <f>+'24-03-997 Ind. Proy'!Z163</f>
        <v>0</v>
      </c>
      <c r="P20" s="10">
        <f>+'24-03-997 Ind. Proy'!AA163</f>
        <v>0</v>
      </c>
      <c r="Q20" s="10">
        <f>+'24-03-997 Ind. Proy'!AB163</f>
        <v>0</v>
      </c>
      <c r="R20" s="10">
        <f>+'24-03-997 Ind. Proy'!AC163</f>
        <v>0</v>
      </c>
      <c r="S20" s="10">
        <f>+'24-03-997 Ind. Proy'!AD163</f>
        <v>0</v>
      </c>
      <c r="T20" s="10">
        <f>+'24-03-997 Ind. Proy'!AE163</f>
        <v>0</v>
      </c>
      <c r="U20" s="10">
        <f>+'24-03-997 Ind. Proy'!AF163</f>
        <v>0</v>
      </c>
      <c r="V20" s="10">
        <f>+'24-03-997 Ind. Proy'!AG163</f>
        <v>0</v>
      </c>
      <c r="W20" s="10">
        <f>+'24-03-997 Ind. Proy'!AH163</f>
        <v>0</v>
      </c>
      <c r="X20" s="49">
        <f>+'24-03-997 Ind. Proy'!AI108</f>
        <v>0</v>
      </c>
      <c r="Y20" s="49">
        <f>+'24-03-997 Ind. Proy'!AJ163</f>
        <v>0</v>
      </c>
    </row>
    <row r="21" spans="1:25" s="45" customFormat="1" ht="24.75" customHeight="1" x14ac:dyDescent="0.25">
      <c r="A21" s="50" t="s">
        <v>68</v>
      </c>
      <c r="B21" s="10">
        <f>+'24-03-997 Ind. Proy'!J175</f>
        <v>0</v>
      </c>
      <c r="C21" s="10">
        <f>+'24-03-997 Ind. Proy'!K175</f>
        <v>0</v>
      </c>
      <c r="D21" s="10">
        <f>+'24-03-997 Ind. Proy'!M175</f>
        <v>0</v>
      </c>
      <c r="E21" s="10">
        <f>+'24-03-997 Ind. Proy'!N175</f>
        <v>0</v>
      </c>
      <c r="F21" s="10">
        <f>+'24-03-997 Ind. Proy'!O175</f>
        <v>0</v>
      </c>
      <c r="G21" s="10">
        <f>+'24-03-997 Ind. Proy'!R175</f>
        <v>0</v>
      </c>
      <c r="H21" s="10">
        <f>+'24-03-997 Ind. Proy'!S175</f>
        <v>0</v>
      </c>
      <c r="I21" s="10">
        <f>+'24-03-997 Ind. Proy'!T175</f>
        <v>0</v>
      </c>
      <c r="J21" s="10">
        <f>+'24-03-997 Ind. Proy'!U175</f>
        <v>0</v>
      </c>
      <c r="K21" s="10">
        <f>+'24-03-997 Ind. Proy'!V175</f>
        <v>0</v>
      </c>
      <c r="L21" s="10">
        <f>+'24-03-997 Ind. Proy'!W175</f>
        <v>0</v>
      </c>
      <c r="M21" s="10">
        <f>+'24-03-997 Ind. Proy'!X175</f>
        <v>0</v>
      </c>
      <c r="N21" s="10">
        <f>+'24-03-997 Ind. Proy'!Y175</f>
        <v>0</v>
      </c>
      <c r="O21" s="10">
        <f>+'24-03-997 Ind. Proy'!Z175</f>
        <v>0</v>
      </c>
      <c r="P21" s="10">
        <f>+'24-03-997 Ind. Proy'!AA175</f>
        <v>0</v>
      </c>
      <c r="Q21" s="10">
        <f>+'24-03-997 Ind. Proy'!AB175</f>
        <v>0</v>
      </c>
      <c r="R21" s="10">
        <f>+'24-03-997 Ind. Proy'!AC175</f>
        <v>0</v>
      </c>
      <c r="S21" s="10">
        <f>+'24-03-997 Ind. Proy'!AD175</f>
        <v>0</v>
      </c>
      <c r="T21" s="10">
        <f>+'24-03-997 Ind. Proy'!AE175</f>
        <v>0</v>
      </c>
      <c r="U21" s="10">
        <f>+'24-03-997 Ind. Proy'!AF175</f>
        <v>0</v>
      </c>
      <c r="V21" s="10">
        <f>+'24-03-997 Ind. Proy'!AG175</f>
        <v>0</v>
      </c>
      <c r="W21" s="10">
        <f>+'24-03-997 Ind. Proy'!AH175</f>
        <v>0</v>
      </c>
      <c r="X21" s="49">
        <f>+'24-03-997 Ind. Proy'!AI175</f>
        <v>0</v>
      </c>
      <c r="Y21" s="49">
        <f>+'24-03-997 Ind. Proy'!AJ175</f>
        <v>0</v>
      </c>
    </row>
    <row r="22" spans="1:25" s="45" customFormat="1" ht="24.75" customHeight="1" x14ac:dyDescent="0.25">
      <c r="A22" s="50" t="s">
        <v>70</v>
      </c>
      <c r="B22" s="10">
        <f>+'24-03-997 Ind. Proy'!J187</f>
        <v>0</v>
      </c>
      <c r="C22" s="10">
        <f>+'24-03-997 Ind. Proy'!K187</f>
        <v>0</v>
      </c>
      <c r="D22" s="10">
        <f>+'24-03-997 Ind. Proy'!M187</f>
        <v>0</v>
      </c>
      <c r="E22" s="10">
        <f>+'24-03-997 Ind. Proy'!N187</f>
        <v>0</v>
      </c>
      <c r="F22" s="10">
        <f>+'24-03-997 Ind. Proy'!O187</f>
        <v>0</v>
      </c>
      <c r="G22" s="10">
        <f>+'24-03-997 Ind. Proy'!R187</f>
        <v>0</v>
      </c>
      <c r="H22" s="10">
        <f>+'24-03-997 Ind. Proy'!S187</f>
        <v>0</v>
      </c>
      <c r="I22" s="10">
        <f>+'24-03-997 Ind. Proy'!T187</f>
        <v>0</v>
      </c>
      <c r="J22" s="10">
        <f>+'24-03-997 Ind. Proy'!U187</f>
        <v>0</v>
      </c>
      <c r="K22" s="10">
        <f>+'24-03-997 Ind. Proy'!V187</f>
        <v>0</v>
      </c>
      <c r="L22" s="10">
        <f>+'24-03-997 Ind. Proy'!W187</f>
        <v>0</v>
      </c>
      <c r="M22" s="10">
        <f>+'24-03-997 Ind. Proy'!X187</f>
        <v>0</v>
      </c>
      <c r="N22" s="10">
        <f>+'24-03-997 Ind. Proy'!Y187</f>
        <v>0</v>
      </c>
      <c r="O22" s="10">
        <f>+'24-03-997 Ind. Proy'!Z187</f>
        <v>0</v>
      </c>
      <c r="P22" s="10">
        <f>+'24-03-997 Ind. Proy'!AA187</f>
        <v>0</v>
      </c>
      <c r="Q22" s="10">
        <f>+'24-03-997 Ind. Proy'!AB187</f>
        <v>0</v>
      </c>
      <c r="R22" s="10">
        <f>+'24-03-997 Ind. Proy'!AC187</f>
        <v>0</v>
      </c>
      <c r="S22" s="10">
        <f>+'24-03-997 Ind. Proy'!AD187</f>
        <v>0</v>
      </c>
      <c r="T22" s="10">
        <f>+'24-03-997 Ind. Proy'!AE187</f>
        <v>0</v>
      </c>
      <c r="U22" s="10">
        <f>+'24-03-997 Ind. Proy'!AF187</f>
        <v>0</v>
      </c>
      <c r="V22" s="10">
        <f>+'24-03-997 Ind. Proy'!AG187</f>
        <v>0</v>
      </c>
      <c r="W22" s="10">
        <f>+'24-03-997 Ind. Proy'!AH187</f>
        <v>0</v>
      </c>
      <c r="X22" s="49">
        <f>+'24-03-997 Ind. Proy'!AI187</f>
        <v>0</v>
      </c>
      <c r="Y22" s="49">
        <f>+'24-03-997 Ind. Proy'!AJ187</f>
        <v>0</v>
      </c>
    </row>
    <row r="23" spans="1:25" s="45" customFormat="1" ht="24.75" customHeight="1" x14ac:dyDescent="0.25">
      <c r="A23" s="51" t="s">
        <v>72</v>
      </c>
      <c r="B23" s="10">
        <f>+'24-03-997 Ind. Proy'!J190</f>
        <v>440214000</v>
      </c>
      <c r="C23" s="10">
        <f>+'24-03-997 Ind. Proy'!K190</f>
        <v>0</v>
      </c>
      <c r="D23" s="10">
        <f>+'24-03-997 Ind. Proy'!M190</f>
        <v>0</v>
      </c>
      <c r="E23" s="10">
        <f>+'24-03-997 Ind. Proy'!N190</f>
        <v>0</v>
      </c>
      <c r="F23" s="10">
        <f>+'24-03-997 Ind. Proy'!O190</f>
        <v>0</v>
      </c>
      <c r="G23" s="10">
        <f>+'24-03-997 Ind. Proy'!R190</f>
        <v>0</v>
      </c>
      <c r="H23" s="10">
        <f>+'24-03-997 Ind. Proy'!S190</f>
        <v>0</v>
      </c>
      <c r="I23" s="10">
        <f>+'24-03-997 Ind. Proy'!T190</f>
        <v>0</v>
      </c>
      <c r="J23" s="10">
        <f>+'24-03-997 Ind. Proy'!U190</f>
        <v>0</v>
      </c>
      <c r="K23" s="10">
        <f>+'24-03-997 Ind. Proy'!V190</f>
        <v>0</v>
      </c>
      <c r="L23" s="10">
        <f>+'24-03-997 Ind. Proy'!W190</f>
        <v>0</v>
      </c>
      <c r="M23" s="10">
        <f>+'24-03-997 Ind. Proy'!X190</f>
        <v>0</v>
      </c>
      <c r="N23" s="10">
        <f>+'24-03-997 Ind. Proy'!Y190</f>
        <v>0</v>
      </c>
      <c r="O23" s="10">
        <f>+'24-03-997 Ind. Proy'!Z190</f>
        <v>0</v>
      </c>
      <c r="P23" s="10">
        <f>+'24-03-997 Ind. Proy'!AA190</f>
        <v>0</v>
      </c>
      <c r="Q23" s="10">
        <f>+'24-03-997 Ind. Proy'!AB190</f>
        <v>0</v>
      </c>
      <c r="R23" s="10">
        <f>+'24-03-997 Ind. Proy'!AC190</f>
        <v>0</v>
      </c>
      <c r="S23" s="10">
        <f>+'24-03-997 Ind. Proy'!AD190</f>
        <v>0</v>
      </c>
      <c r="T23" s="10">
        <f>+'24-03-997 Ind. Proy'!AE190</f>
        <v>0</v>
      </c>
      <c r="U23" s="10">
        <f>+'24-03-997 Ind. Proy'!AF190</f>
        <v>0</v>
      </c>
      <c r="V23" s="10">
        <f>+'24-03-997 Ind. Proy'!AG190</f>
        <v>0</v>
      </c>
      <c r="W23" s="10">
        <f>+'24-03-997 Ind. Proy'!AH190</f>
        <v>0</v>
      </c>
      <c r="X23" s="49">
        <f>+'24-03-997 Ind. Proy'!AI190</f>
        <v>0</v>
      </c>
      <c r="Y23" s="49">
        <f>+'24-03-997 Ind. Proy'!AJ190</f>
        <v>0</v>
      </c>
    </row>
    <row r="24" spans="1:25" ht="25.5" x14ac:dyDescent="0.25">
      <c r="A24" s="173" t="str">
        <f>"TOTAL ASIG."&amp;" "&amp;$A$5</f>
        <v>TOTAL ASIG. 24-03-997 "Centro para niños(as) con cuidadores principales temporeras(os)"</v>
      </c>
      <c r="B24" s="174">
        <f t="shared" ref="B24:W24" si="0">SUM(B8:B23)</f>
        <v>440214000</v>
      </c>
      <c r="C24" s="174">
        <f t="shared" si="0"/>
        <v>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0</v>
      </c>
      <c r="J24" s="174">
        <f t="shared" si="0"/>
        <v>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0</v>
      </c>
      <c r="X24" s="175">
        <f>+'24-03-997 Ind. Proy'!AI191</f>
        <v>0</v>
      </c>
      <c r="Y24" s="175">
        <f>'24-03-997 Ind. Proy'!AJ191</f>
        <v>0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S218" sqref="S218"/>
      <selection pane="topRight" activeCell="S218" sqref="S218"/>
      <selection pane="bottomLeft" activeCell="S218" sqref="S218"/>
      <selection pane="bottomRight" activeCell="F188" sqref="F188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30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1.7109375" style="13" customWidth="1" collapsed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154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72" t="s">
        <v>25</v>
      </c>
      <c r="N7" s="172" t="s">
        <v>26</v>
      </c>
      <c r="O7" s="172" t="s">
        <v>27</v>
      </c>
      <c r="P7" s="216"/>
      <c r="Q7" s="219"/>
      <c r="R7" s="157" t="s">
        <v>28</v>
      </c>
      <c r="S7" s="157" t="s">
        <v>29</v>
      </c>
      <c r="T7" s="157" t="s">
        <v>30</v>
      </c>
      <c r="U7" s="222"/>
      <c r="V7" s="157" t="s">
        <v>31</v>
      </c>
      <c r="W7" s="157" t="s">
        <v>32</v>
      </c>
      <c r="X7" s="157" t="s">
        <v>33</v>
      </c>
      <c r="Y7" s="222"/>
      <c r="Z7" s="157" t="s">
        <v>34</v>
      </c>
      <c r="AA7" s="157" t="s">
        <v>35</v>
      </c>
      <c r="AB7" s="157" t="s">
        <v>36</v>
      </c>
      <c r="AC7" s="222"/>
      <c r="AD7" s="157" t="s">
        <v>37</v>
      </c>
      <c r="AE7" s="157" t="s">
        <v>38</v>
      </c>
      <c r="AF7" s="157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0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79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0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79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0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79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0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79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0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79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0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79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0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79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0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79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0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79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0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79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0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79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0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79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0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79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0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79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0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79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509166000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5">
        <v>1</v>
      </c>
      <c r="B189" s="26"/>
      <c r="C189" s="60" t="s">
        <v>178</v>
      </c>
      <c r="D189" s="94">
        <v>43524</v>
      </c>
      <c r="E189" s="93" t="s">
        <v>155</v>
      </c>
      <c r="F189" s="88" t="s">
        <v>156</v>
      </c>
      <c r="G189" s="95">
        <v>36243</v>
      </c>
      <c r="H189" s="90"/>
      <c r="I189" s="90"/>
      <c r="J189" s="225"/>
      <c r="K189" s="52">
        <v>509166000</v>
      </c>
      <c r="L189" s="92"/>
      <c r="M189" s="31"/>
      <c r="N189" s="31"/>
      <c r="O189" s="31"/>
      <c r="P189" s="37"/>
      <c r="Q189" s="37"/>
      <c r="R189" s="31"/>
      <c r="S189" s="31"/>
      <c r="T189" s="31">
        <v>254583000</v>
      </c>
      <c r="U189" s="32">
        <f>SUM(R189:T189)</f>
        <v>254583000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254583000</v>
      </c>
      <c r="AI189" s="33">
        <f>IF(ISERROR(AH189/J188),0,AH189/J188)</f>
        <v>0.5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509166000</v>
      </c>
      <c r="K190" s="162">
        <f>SUM(K189:K189)</f>
        <v>509166000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254583000</v>
      </c>
      <c r="U190" s="162">
        <f t="shared" si="120"/>
        <v>254583000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254583000</v>
      </c>
      <c r="AI190" s="166">
        <f>IF(ISERROR(AH190/J190),0,AH190/J190)</f>
        <v>0.5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24-03-999 "Programa de Generación de Microemprendimiento Indígena Urbano"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509166000</v>
      </c>
      <c r="K191" s="167">
        <f>+K19+K31+K43+K55+K67+K79+K91+K103+K115+K127+K139+K151+K187+K163+K175+K190</f>
        <v>509166000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9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254583000</v>
      </c>
      <c r="U191" s="167">
        <f t="shared" si="121"/>
        <v>254583000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254583000</v>
      </c>
      <c r="AI191" s="171">
        <f>IF(ISERROR(AH191/J191),0,AH191/J191)</f>
        <v>0.5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D194" s="15"/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J188:J189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P45:Q54 L45:L54 E45:G54 P33:Q42 L33:L42 E33:G42 P21:Q30 L21:L30 E21:G30 P9:Q18 L9:L18 N57:N58 C59:C66 E189:G189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">
      <formula1>255</formula1>
    </dataValidation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83" orientation="landscape" r:id="rId1"/>
  <ignoredErrors>
    <ignoredError sqref="A3" unlocked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B9" sqref="B1:B1048576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87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2"/>
      <c r="W5" s="152"/>
      <c r="X5" s="152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55" t="s">
        <v>25</v>
      </c>
      <c r="N7" s="155" t="s">
        <v>26</v>
      </c>
      <c r="O7" s="155" t="s">
        <v>27</v>
      </c>
      <c r="P7" s="216"/>
      <c r="Q7" s="219"/>
      <c r="R7" s="156" t="s">
        <v>28</v>
      </c>
      <c r="S7" s="156" t="s">
        <v>29</v>
      </c>
      <c r="T7" s="156" t="s">
        <v>30</v>
      </c>
      <c r="U7" s="222"/>
      <c r="V7" s="156" t="s">
        <v>31</v>
      </c>
      <c r="W7" s="156" t="s">
        <v>32</v>
      </c>
      <c r="X7" s="156" t="s">
        <v>33</v>
      </c>
      <c r="Y7" s="222"/>
      <c r="Z7" s="156" t="s">
        <v>34</v>
      </c>
      <c r="AA7" s="156" t="s">
        <v>35</v>
      </c>
      <c r="AB7" s="156" t="s">
        <v>36</v>
      </c>
      <c r="AC7" s="222"/>
      <c r="AD7" s="156" t="s">
        <v>37</v>
      </c>
      <c r="AE7" s="156" t="s">
        <v>38</v>
      </c>
      <c r="AF7" s="156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4247544000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103" t="s">
        <v>160</v>
      </c>
      <c r="D189" s="55"/>
      <c r="E189" s="15" t="s">
        <v>88</v>
      </c>
      <c r="F189" s="65" t="s">
        <v>89</v>
      </c>
      <c r="G189" s="63" t="s">
        <v>90</v>
      </c>
      <c r="H189" s="68"/>
      <c r="I189" s="2">
        <v>43100</v>
      </c>
      <c r="J189" s="225"/>
      <c r="K189" s="58">
        <v>4247544000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20">
        <f>SUM(AH179:AH188)</f>
        <v>0</v>
      </c>
      <c r="AI189" s="33">
        <f>IF(ISERROR(AH189/J188),0,AH189/J188)</f>
        <v>0</v>
      </c>
      <c r="AJ189" s="34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4247544000</v>
      </c>
      <c r="K190" s="162">
        <f>SUM(K189:K189)</f>
        <v>4247544000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0</v>
      </c>
      <c r="U190" s="162">
        <f t="shared" si="120"/>
        <v>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0</v>
      </c>
      <c r="AI190" s="166">
        <f>IF(ISERROR(AH190/J190),0,AH190/J190)</f>
        <v>0</v>
      </c>
      <c r="AJ190" s="166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24-02-007 "Programa de Salud Chile Solidario"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4247544000</v>
      </c>
      <c r="K191" s="167">
        <f>+K19+K31+K43+K55+K67+K79+K91+K103+K115+K127+K139+K151+K187+K163+K175+K190</f>
        <v>4247544000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0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0</v>
      </c>
      <c r="U191" s="167">
        <f t="shared" si="121"/>
        <v>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0</v>
      </c>
      <c r="AI191" s="171">
        <f>IF(ISERROR(AH191/J191),0,AH191/J191)</f>
        <v>0</v>
      </c>
      <c r="AJ191" s="171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</dataValidations>
  <printOptions horizontalCentered="1" verticalCentered="1"/>
  <pageMargins left="0" right="0" top="0.55118110236220474" bottom="0.74803149606299213" header="0.31496062992125984" footer="0.31496062992125984"/>
  <pageSetup paperSize="41" scale="77" orientation="landscape" r:id="rId1"/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F21" sqref="F21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+'24-03-999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+'24-03-999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+'24-03-999 Ind. Proy'!A5:U5</f>
        <v>24-03-999 "Programa de Generación de Microemprendimiento Indígena Urbano"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72" t="s">
        <v>25</v>
      </c>
      <c r="E7" s="172" t="s">
        <v>26</v>
      </c>
      <c r="F7" s="172" t="s">
        <v>27</v>
      </c>
      <c r="G7" s="172" t="s">
        <v>28</v>
      </c>
      <c r="H7" s="172" t="s">
        <v>29</v>
      </c>
      <c r="I7" s="172" t="s">
        <v>30</v>
      </c>
      <c r="J7" s="237"/>
      <c r="K7" s="172" t="s">
        <v>31</v>
      </c>
      <c r="L7" s="172" t="s">
        <v>32</v>
      </c>
      <c r="M7" s="172" t="s">
        <v>33</v>
      </c>
      <c r="N7" s="237"/>
      <c r="O7" s="172" t="s">
        <v>34</v>
      </c>
      <c r="P7" s="172" t="s">
        <v>35</v>
      </c>
      <c r="Q7" s="172" t="s">
        <v>36</v>
      </c>
      <c r="R7" s="237"/>
      <c r="S7" s="172" t="s">
        <v>37</v>
      </c>
      <c r="T7" s="172" t="s">
        <v>38</v>
      </c>
      <c r="U7" s="172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+'24-03-999 Ind. Proy'!J19</f>
        <v>0</v>
      </c>
      <c r="C8" s="10">
        <f>+'24-03-999 Ind. Proy'!K19</f>
        <v>0</v>
      </c>
      <c r="D8" s="10">
        <f>+'24-03-999 Ind. Proy'!M19</f>
        <v>0</v>
      </c>
      <c r="E8" s="10">
        <f>+'24-03-999 Ind. Proy'!N19</f>
        <v>0</v>
      </c>
      <c r="F8" s="10">
        <f>+'24-03-999 Ind. Proy'!O19</f>
        <v>0</v>
      </c>
      <c r="G8" s="10">
        <f>+'24-03-999 Ind. Proy'!R19</f>
        <v>0</v>
      </c>
      <c r="H8" s="10">
        <f>+'24-03-999 Ind. Proy'!S19</f>
        <v>0</v>
      </c>
      <c r="I8" s="10">
        <f>+'24-03-999 Ind. Proy'!T19</f>
        <v>0</v>
      </c>
      <c r="J8" s="10">
        <f>+'24-03-999 Ind. Proy'!U19</f>
        <v>0</v>
      </c>
      <c r="K8" s="10">
        <f>+'24-03-999 Ind. Proy'!V19</f>
        <v>0</v>
      </c>
      <c r="L8" s="10">
        <f>+'24-03-999 Ind. Proy'!W19</f>
        <v>0</v>
      </c>
      <c r="M8" s="10">
        <f>+'24-03-999 Ind. Proy'!X19</f>
        <v>0</v>
      </c>
      <c r="N8" s="10">
        <f>+'24-03-999 Ind. Proy'!Y19</f>
        <v>0</v>
      </c>
      <c r="O8" s="10">
        <f>+'24-03-999 Ind. Proy'!Z19</f>
        <v>0</v>
      </c>
      <c r="P8" s="10">
        <f>+'24-03-999 Ind. Proy'!AA19</f>
        <v>0</v>
      </c>
      <c r="Q8" s="10">
        <f>+'24-03-999 Ind. Proy'!AB19</f>
        <v>0</v>
      </c>
      <c r="R8" s="10">
        <f>+'24-03-999 Ind. Proy'!AC19</f>
        <v>0</v>
      </c>
      <c r="S8" s="10">
        <f>+'24-03-999 Ind. Proy'!AD19</f>
        <v>0</v>
      </c>
      <c r="T8" s="10">
        <f>+'24-03-999 Ind. Proy'!AE19</f>
        <v>0</v>
      </c>
      <c r="U8" s="10">
        <f>+'24-03-999 Ind. Proy'!AF19</f>
        <v>0</v>
      </c>
      <c r="V8" s="10">
        <f>+'24-03-999 Ind. Proy'!AG19</f>
        <v>0</v>
      </c>
      <c r="W8" s="10">
        <f>+'24-03-999 Ind. Proy'!AH19</f>
        <v>0</v>
      </c>
      <c r="X8" s="49">
        <f>+'24-03-999 Ind. Proy'!AI19</f>
        <v>0</v>
      </c>
      <c r="Y8" s="49">
        <f>+'24-03-999 Ind. Proy'!AJ19</f>
        <v>0</v>
      </c>
    </row>
    <row r="9" spans="1:25" s="45" customFormat="1" ht="24.75" customHeight="1" x14ac:dyDescent="0.25">
      <c r="A9" s="48" t="s">
        <v>44</v>
      </c>
      <c r="B9" s="10">
        <f>+'24-03-999 Ind. Proy'!J31</f>
        <v>0</v>
      </c>
      <c r="C9" s="10">
        <f>+'24-03-999 Ind. Proy'!K31</f>
        <v>0</v>
      </c>
      <c r="D9" s="10">
        <f>+'24-03-999 Ind. Proy'!M31</f>
        <v>0</v>
      </c>
      <c r="E9" s="10">
        <f>+'24-03-999 Ind. Proy'!N31</f>
        <v>0</v>
      </c>
      <c r="F9" s="10">
        <f>+'24-03-999 Ind. Proy'!O31</f>
        <v>0</v>
      </c>
      <c r="G9" s="10">
        <f>+'24-03-999 Ind. Proy'!R31</f>
        <v>0</v>
      </c>
      <c r="H9" s="10">
        <f>+'24-03-999 Ind. Proy'!S31</f>
        <v>0</v>
      </c>
      <c r="I9" s="10">
        <f>+'24-03-999 Ind. Proy'!T31</f>
        <v>0</v>
      </c>
      <c r="J9" s="10">
        <f>+'24-03-999 Ind. Proy'!U31</f>
        <v>0</v>
      </c>
      <c r="K9" s="10">
        <f>+'24-03-999 Ind. Proy'!V31</f>
        <v>0</v>
      </c>
      <c r="L9" s="10">
        <f>+'24-03-999 Ind. Proy'!W31</f>
        <v>0</v>
      </c>
      <c r="M9" s="10">
        <f>+'24-03-999 Ind. Proy'!X31</f>
        <v>0</v>
      </c>
      <c r="N9" s="10">
        <f>+'24-03-999 Ind. Proy'!Y31</f>
        <v>0</v>
      </c>
      <c r="O9" s="10">
        <f>+'24-03-999 Ind. Proy'!Z31</f>
        <v>0</v>
      </c>
      <c r="P9" s="10">
        <f>+'24-03-999 Ind. Proy'!AA31</f>
        <v>0</v>
      </c>
      <c r="Q9" s="10">
        <f>+'24-03-999 Ind. Proy'!AB31</f>
        <v>0</v>
      </c>
      <c r="R9" s="10">
        <f>+'24-03-999 Ind. Proy'!AC31</f>
        <v>0</v>
      </c>
      <c r="S9" s="10">
        <f>+'24-03-999 Ind. Proy'!AD31</f>
        <v>0</v>
      </c>
      <c r="T9" s="10">
        <f>+'24-03-999 Ind. Proy'!AE31</f>
        <v>0</v>
      </c>
      <c r="U9" s="10">
        <f>+'24-03-999 Ind. Proy'!AF31</f>
        <v>0</v>
      </c>
      <c r="V9" s="10">
        <f>+'24-03-999 Ind. Proy'!AG31</f>
        <v>0</v>
      </c>
      <c r="W9" s="10">
        <f>+'24-03-999 Ind. Proy'!AH31</f>
        <v>0</v>
      </c>
      <c r="X9" s="49">
        <f>+'24-03-999 Ind. Proy'!AI31</f>
        <v>0</v>
      </c>
      <c r="Y9" s="49">
        <f>+'24-03-999 Ind. Proy'!AJ31</f>
        <v>0</v>
      </c>
    </row>
    <row r="10" spans="1:25" s="45" customFormat="1" ht="24.75" customHeight="1" x14ac:dyDescent="0.25">
      <c r="A10" s="48" t="s">
        <v>46</v>
      </c>
      <c r="B10" s="10">
        <f>+'24-03-999 Ind. Proy'!J43</f>
        <v>0</v>
      </c>
      <c r="C10" s="10">
        <f>+'24-03-999 Ind. Proy'!K43</f>
        <v>0</v>
      </c>
      <c r="D10" s="10">
        <f>+'24-03-999 Ind. Proy'!M43</f>
        <v>0</v>
      </c>
      <c r="E10" s="10">
        <f>+'24-03-999 Ind. Proy'!N43</f>
        <v>0</v>
      </c>
      <c r="F10" s="10">
        <f>+'24-03-999 Ind. Proy'!O43</f>
        <v>0</v>
      </c>
      <c r="G10" s="10">
        <f>+'24-03-999 Ind. Proy'!R43</f>
        <v>0</v>
      </c>
      <c r="H10" s="10">
        <f>+'24-03-999 Ind. Proy'!S43</f>
        <v>0</v>
      </c>
      <c r="I10" s="10">
        <f>+'24-03-999 Ind. Proy'!T43</f>
        <v>0</v>
      </c>
      <c r="J10" s="10">
        <f>+'24-03-999 Ind. Proy'!U43</f>
        <v>0</v>
      </c>
      <c r="K10" s="10">
        <f>+'24-03-999 Ind. Proy'!V43</f>
        <v>0</v>
      </c>
      <c r="L10" s="10">
        <f>+'24-03-999 Ind. Proy'!W43</f>
        <v>0</v>
      </c>
      <c r="M10" s="10">
        <f>+'24-03-999 Ind. Proy'!X43</f>
        <v>0</v>
      </c>
      <c r="N10" s="10">
        <f>+'24-03-999 Ind. Proy'!Y43</f>
        <v>0</v>
      </c>
      <c r="O10" s="10">
        <f>+'24-03-999 Ind. Proy'!Z43</f>
        <v>0</v>
      </c>
      <c r="P10" s="10">
        <f>+'24-03-999 Ind. Proy'!AA43</f>
        <v>0</v>
      </c>
      <c r="Q10" s="10">
        <f>+'24-03-999 Ind. Proy'!AB43</f>
        <v>0</v>
      </c>
      <c r="R10" s="10">
        <f>+'24-03-999 Ind. Proy'!AC43</f>
        <v>0</v>
      </c>
      <c r="S10" s="10">
        <f>+'24-03-999 Ind. Proy'!AD43</f>
        <v>0</v>
      </c>
      <c r="T10" s="10">
        <f>+'24-03-999 Ind. Proy'!AE43</f>
        <v>0</v>
      </c>
      <c r="U10" s="10">
        <f>+'24-03-999 Ind. Proy'!AF43</f>
        <v>0</v>
      </c>
      <c r="V10" s="10">
        <f>+'24-03-999 Ind. Proy'!AG43</f>
        <v>0</v>
      </c>
      <c r="W10" s="10">
        <f>+'24-03-999 Ind. Proy'!AH43</f>
        <v>0</v>
      </c>
      <c r="X10" s="49">
        <f>+'24-03-999 Ind. Proy'!AI43</f>
        <v>0</v>
      </c>
      <c r="Y10" s="49">
        <f>+'24-03-999 Ind. Proy'!AJ43</f>
        <v>0</v>
      </c>
    </row>
    <row r="11" spans="1:25" s="45" customFormat="1" ht="24.75" customHeight="1" x14ac:dyDescent="0.25">
      <c r="A11" s="48" t="s">
        <v>48</v>
      </c>
      <c r="B11" s="10">
        <f>+'24-03-999 Ind. Proy'!J55</f>
        <v>0</v>
      </c>
      <c r="C11" s="10">
        <f>+'24-03-999 Ind. Proy'!K55</f>
        <v>0</v>
      </c>
      <c r="D11" s="10">
        <f>+'24-03-999 Ind. Proy'!M55</f>
        <v>0</v>
      </c>
      <c r="E11" s="10">
        <f>+'24-03-999 Ind. Proy'!N55</f>
        <v>0</v>
      </c>
      <c r="F11" s="10">
        <f>+'24-03-999 Ind. Proy'!O55</f>
        <v>0</v>
      </c>
      <c r="G11" s="10">
        <f>+'24-03-999 Ind. Proy'!R55</f>
        <v>0</v>
      </c>
      <c r="H11" s="10">
        <f>+'24-03-999 Ind. Proy'!S55</f>
        <v>0</v>
      </c>
      <c r="I11" s="10">
        <f>+'24-03-999 Ind. Proy'!T55</f>
        <v>0</v>
      </c>
      <c r="J11" s="10">
        <f>+'24-03-999 Ind. Proy'!U55</f>
        <v>0</v>
      </c>
      <c r="K11" s="10">
        <f>+'24-03-999 Ind. Proy'!V55</f>
        <v>0</v>
      </c>
      <c r="L11" s="10">
        <f>+'24-03-999 Ind. Proy'!W55</f>
        <v>0</v>
      </c>
      <c r="M11" s="10">
        <f>+'24-03-999 Ind. Proy'!X55</f>
        <v>0</v>
      </c>
      <c r="N11" s="10">
        <f>+'24-03-999 Ind. Proy'!Y55</f>
        <v>0</v>
      </c>
      <c r="O11" s="10">
        <f>+'24-03-999 Ind. Proy'!Z55</f>
        <v>0</v>
      </c>
      <c r="P11" s="10">
        <f>+'24-03-999 Ind. Proy'!AA55</f>
        <v>0</v>
      </c>
      <c r="Q11" s="10">
        <f>+'24-03-999 Ind. Proy'!AB55</f>
        <v>0</v>
      </c>
      <c r="R11" s="10">
        <f>+'24-03-999 Ind. Proy'!AC55</f>
        <v>0</v>
      </c>
      <c r="S11" s="10">
        <f>+'24-03-999 Ind. Proy'!AD55</f>
        <v>0</v>
      </c>
      <c r="T11" s="10">
        <f>+'24-03-999 Ind. Proy'!AE55</f>
        <v>0</v>
      </c>
      <c r="U11" s="10">
        <f>+'24-03-999 Ind. Proy'!AF55</f>
        <v>0</v>
      </c>
      <c r="V11" s="10">
        <f>+'24-03-999 Ind. Proy'!AG55</f>
        <v>0</v>
      </c>
      <c r="W11" s="10">
        <f>+'24-03-999 Ind. Proy'!AH55</f>
        <v>0</v>
      </c>
      <c r="X11" s="49">
        <f>+'24-03-999 Ind. Proy'!AI55</f>
        <v>0</v>
      </c>
      <c r="Y11" s="49">
        <f>+'24-03-999 Ind. Proy'!AJ55</f>
        <v>0</v>
      </c>
    </row>
    <row r="12" spans="1:25" s="45" customFormat="1" ht="24.75" customHeight="1" x14ac:dyDescent="0.25">
      <c r="A12" s="48" t="s">
        <v>50</v>
      </c>
      <c r="B12" s="10">
        <f>+'24-03-999 Ind. Proy'!J67</f>
        <v>0</v>
      </c>
      <c r="C12" s="10">
        <f>+'24-03-999 Ind. Proy'!K67</f>
        <v>0</v>
      </c>
      <c r="D12" s="10">
        <f>+'24-03-999 Ind. Proy'!M67</f>
        <v>0</v>
      </c>
      <c r="E12" s="10">
        <f>+'24-03-999 Ind. Proy'!N67</f>
        <v>0</v>
      </c>
      <c r="F12" s="10">
        <f>+'24-03-999 Ind. Proy'!O67</f>
        <v>0</v>
      </c>
      <c r="G12" s="10">
        <f>+'24-03-999 Ind. Proy'!R67</f>
        <v>0</v>
      </c>
      <c r="H12" s="10">
        <f>+'24-03-999 Ind. Proy'!S67</f>
        <v>0</v>
      </c>
      <c r="I12" s="10">
        <f>+'24-03-999 Ind. Proy'!T67</f>
        <v>0</v>
      </c>
      <c r="J12" s="10">
        <f>+'24-03-999 Ind. Proy'!U67</f>
        <v>0</v>
      </c>
      <c r="K12" s="10">
        <f>+'24-03-999 Ind. Proy'!V67</f>
        <v>0</v>
      </c>
      <c r="L12" s="10">
        <f>+'24-03-999 Ind. Proy'!W67</f>
        <v>0</v>
      </c>
      <c r="M12" s="10">
        <f>+'24-03-999 Ind. Proy'!X67</f>
        <v>0</v>
      </c>
      <c r="N12" s="10">
        <f>+'24-03-999 Ind. Proy'!Y67</f>
        <v>0</v>
      </c>
      <c r="O12" s="10">
        <f>+'24-03-999 Ind. Proy'!Z67</f>
        <v>0</v>
      </c>
      <c r="P12" s="10">
        <f>+'24-03-999 Ind. Proy'!AA67</f>
        <v>0</v>
      </c>
      <c r="Q12" s="10">
        <f>+'24-03-999 Ind. Proy'!AB67</f>
        <v>0</v>
      </c>
      <c r="R12" s="10">
        <f>+'24-03-999 Ind. Proy'!AC67</f>
        <v>0</v>
      </c>
      <c r="S12" s="10">
        <f>+'24-03-999 Ind. Proy'!AD67</f>
        <v>0</v>
      </c>
      <c r="T12" s="10">
        <f>+'24-03-999 Ind. Proy'!AE67</f>
        <v>0</v>
      </c>
      <c r="U12" s="10">
        <f>+'24-03-999 Ind. Proy'!AF67</f>
        <v>0</v>
      </c>
      <c r="V12" s="10">
        <f>+'24-03-999 Ind. Proy'!AG67</f>
        <v>0</v>
      </c>
      <c r="W12" s="10">
        <f>+'24-03-999 Ind. Proy'!AH67</f>
        <v>0</v>
      </c>
      <c r="X12" s="49">
        <f>+'24-03-999 Ind. Proy'!AI67</f>
        <v>0</v>
      </c>
      <c r="Y12" s="49">
        <f>+'24-03-999 Ind. Proy'!AJ67</f>
        <v>0</v>
      </c>
    </row>
    <row r="13" spans="1:25" s="45" customFormat="1" ht="24.75" customHeight="1" x14ac:dyDescent="0.25">
      <c r="A13" s="48" t="s">
        <v>52</v>
      </c>
      <c r="B13" s="10">
        <f>+'24-03-999 Ind. Proy'!J79</f>
        <v>0</v>
      </c>
      <c r="C13" s="10">
        <f>+'24-03-999 Ind. Proy'!K79</f>
        <v>0</v>
      </c>
      <c r="D13" s="10">
        <f>+'24-03-999 Ind. Proy'!M79</f>
        <v>0</v>
      </c>
      <c r="E13" s="10">
        <f>+'24-03-999 Ind. Proy'!N79</f>
        <v>0</v>
      </c>
      <c r="F13" s="10">
        <f>+'24-03-999 Ind. Proy'!O79</f>
        <v>0</v>
      </c>
      <c r="G13" s="10">
        <f>+'24-03-999 Ind. Proy'!R79</f>
        <v>0</v>
      </c>
      <c r="H13" s="10">
        <f>+'24-03-999 Ind. Proy'!S79</f>
        <v>0</v>
      </c>
      <c r="I13" s="10">
        <f>+'24-03-999 Ind. Proy'!T79</f>
        <v>0</v>
      </c>
      <c r="J13" s="10">
        <f>+'24-03-999 Ind. Proy'!U79</f>
        <v>0</v>
      </c>
      <c r="K13" s="10">
        <f>+'24-03-999 Ind. Proy'!V79</f>
        <v>0</v>
      </c>
      <c r="L13" s="10">
        <f>+'24-03-999 Ind. Proy'!W79</f>
        <v>0</v>
      </c>
      <c r="M13" s="10">
        <f>+'24-03-999 Ind. Proy'!X79</f>
        <v>0</v>
      </c>
      <c r="N13" s="10">
        <f>+'24-03-999 Ind. Proy'!Y79</f>
        <v>0</v>
      </c>
      <c r="O13" s="10">
        <f>+'24-03-999 Ind. Proy'!Z79</f>
        <v>0</v>
      </c>
      <c r="P13" s="10">
        <f>+'24-03-999 Ind. Proy'!AA79</f>
        <v>0</v>
      </c>
      <c r="Q13" s="10">
        <f>+'24-03-999 Ind. Proy'!AB79</f>
        <v>0</v>
      </c>
      <c r="R13" s="10">
        <f>+'24-03-999 Ind. Proy'!AC79</f>
        <v>0</v>
      </c>
      <c r="S13" s="10">
        <f>+'24-03-999 Ind. Proy'!AD79</f>
        <v>0</v>
      </c>
      <c r="T13" s="10">
        <f>+'24-03-999 Ind. Proy'!AE79</f>
        <v>0</v>
      </c>
      <c r="U13" s="10">
        <f>+'24-03-999 Ind. Proy'!AF79</f>
        <v>0</v>
      </c>
      <c r="V13" s="10">
        <f>+'24-03-999 Ind. Proy'!AG79</f>
        <v>0</v>
      </c>
      <c r="W13" s="10">
        <f>+'24-03-999 Ind. Proy'!AH79</f>
        <v>0</v>
      </c>
      <c r="X13" s="49">
        <f>+'24-03-999 Ind. Proy'!AI79</f>
        <v>0</v>
      </c>
      <c r="Y13" s="49">
        <f>+'24-03-999 Ind. Proy'!AJ79</f>
        <v>0</v>
      </c>
    </row>
    <row r="14" spans="1:25" s="45" customFormat="1" ht="24.75" customHeight="1" x14ac:dyDescent="0.25">
      <c r="A14" s="48" t="s">
        <v>54</v>
      </c>
      <c r="B14" s="10">
        <f>+'24-03-999 Ind. Proy'!J91</f>
        <v>0</v>
      </c>
      <c r="C14" s="10">
        <f>+'24-03-999 Ind. Proy'!K91</f>
        <v>0</v>
      </c>
      <c r="D14" s="10">
        <f>+'24-03-999 Ind. Proy'!M91</f>
        <v>0</v>
      </c>
      <c r="E14" s="10">
        <f>+'24-03-999 Ind. Proy'!N91</f>
        <v>0</v>
      </c>
      <c r="F14" s="10">
        <f>+'24-03-999 Ind. Proy'!O91</f>
        <v>0</v>
      </c>
      <c r="G14" s="10">
        <f>+'24-03-999 Ind. Proy'!R91</f>
        <v>0</v>
      </c>
      <c r="H14" s="10">
        <f>+'24-03-999 Ind. Proy'!S91</f>
        <v>0</v>
      </c>
      <c r="I14" s="10">
        <f>+'24-03-999 Ind. Proy'!T91</f>
        <v>0</v>
      </c>
      <c r="J14" s="10">
        <f>+'24-03-999 Ind. Proy'!U91</f>
        <v>0</v>
      </c>
      <c r="K14" s="10">
        <f>+'24-03-999 Ind. Proy'!V91</f>
        <v>0</v>
      </c>
      <c r="L14" s="10">
        <f>+'24-03-999 Ind. Proy'!W91</f>
        <v>0</v>
      </c>
      <c r="M14" s="10">
        <f>+'24-03-999 Ind. Proy'!X91</f>
        <v>0</v>
      </c>
      <c r="N14" s="10">
        <f>+'24-03-999 Ind. Proy'!Y91</f>
        <v>0</v>
      </c>
      <c r="O14" s="10">
        <f>+'24-03-999 Ind. Proy'!Z91</f>
        <v>0</v>
      </c>
      <c r="P14" s="10">
        <f>+'24-03-999 Ind. Proy'!AA91</f>
        <v>0</v>
      </c>
      <c r="Q14" s="10">
        <f>+'24-03-999 Ind. Proy'!AB91</f>
        <v>0</v>
      </c>
      <c r="R14" s="10">
        <f>+'24-03-999 Ind. Proy'!AC91</f>
        <v>0</v>
      </c>
      <c r="S14" s="10">
        <f>+'24-03-999 Ind. Proy'!AD91</f>
        <v>0</v>
      </c>
      <c r="T14" s="10">
        <f>+'24-03-999 Ind. Proy'!AE91</f>
        <v>0</v>
      </c>
      <c r="U14" s="10">
        <f>+'24-03-999 Ind. Proy'!AF91</f>
        <v>0</v>
      </c>
      <c r="V14" s="10">
        <f>+'24-03-999 Ind. Proy'!AG91</f>
        <v>0</v>
      </c>
      <c r="W14" s="10">
        <f>+'24-03-999 Ind. Proy'!AH91</f>
        <v>0</v>
      </c>
      <c r="X14" s="49">
        <f>+'24-03-999 Ind. Proy'!AI91</f>
        <v>0</v>
      </c>
      <c r="Y14" s="49">
        <f>+'24-03-999 Ind. Proy'!AJ91</f>
        <v>0</v>
      </c>
    </row>
    <row r="15" spans="1:25" s="45" customFormat="1" ht="24.75" customHeight="1" x14ac:dyDescent="0.25">
      <c r="A15" s="48" t="s">
        <v>56</v>
      </c>
      <c r="B15" s="10">
        <f>+'24-03-999 Ind. Proy'!J103</f>
        <v>0</v>
      </c>
      <c r="C15" s="10">
        <f>+'24-03-999 Ind. Proy'!K103</f>
        <v>0</v>
      </c>
      <c r="D15" s="10">
        <f>+'24-03-999 Ind. Proy'!M103</f>
        <v>0</v>
      </c>
      <c r="E15" s="10">
        <f>+'24-03-999 Ind. Proy'!N103</f>
        <v>0</v>
      </c>
      <c r="F15" s="10">
        <f>+'24-03-999 Ind. Proy'!O103</f>
        <v>0</v>
      </c>
      <c r="G15" s="10">
        <f>+'24-03-999 Ind. Proy'!R103</f>
        <v>0</v>
      </c>
      <c r="H15" s="10">
        <f>+'24-03-999 Ind. Proy'!S103</f>
        <v>0</v>
      </c>
      <c r="I15" s="10">
        <f>+'24-03-999 Ind. Proy'!T103</f>
        <v>0</v>
      </c>
      <c r="J15" s="10">
        <f>+'24-03-999 Ind. Proy'!U103</f>
        <v>0</v>
      </c>
      <c r="K15" s="10">
        <f>+'24-03-999 Ind. Proy'!V103</f>
        <v>0</v>
      </c>
      <c r="L15" s="10">
        <f>+'24-03-999 Ind. Proy'!W103</f>
        <v>0</v>
      </c>
      <c r="M15" s="10">
        <f>+'24-03-999 Ind. Proy'!X103</f>
        <v>0</v>
      </c>
      <c r="N15" s="10">
        <f>+'24-03-999 Ind. Proy'!Y103</f>
        <v>0</v>
      </c>
      <c r="O15" s="10">
        <f>+'24-03-999 Ind. Proy'!Z103</f>
        <v>0</v>
      </c>
      <c r="P15" s="10">
        <f>+'24-03-999 Ind. Proy'!AA103</f>
        <v>0</v>
      </c>
      <c r="Q15" s="10">
        <f>+'24-03-999 Ind. Proy'!AB103</f>
        <v>0</v>
      </c>
      <c r="R15" s="10">
        <f>+'24-03-999 Ind. Proy'!AC103</f>
        <v>0</v>
      </c>
      <c r="S15" s="10">
        <f>+'24-03-999 Ind. Proy'!AD103</f>
        <v>0</v>
      </c>
      <c r="T15" s="10">
        <f>+'24-03-999 Ind. Proy'!AE103</f>
        <v>0</v>
      </c>
      <c r="U15" s="10">
        <f>+'24-03-999 Ind. Proy'!AF103</f>
        <v>0</v>
      </c>
      <c r="V15" s="10">
        <f>+'24-03-999 Ind. Proy'!AG103</f>
        <v>0</v>
      </c>
      <c r="W15" s="10">
        <f>+'24-03-999 Ind. Proy'!AH103</f>
        <v>0</v>
      </c>
      <c r="X15" s="49">
        <f>+'24-03-999 Ind. Proy'!AI103</f>
        <v>0</v>
      </c>
      <c r="Y15" s="49">
        <f>+'24-03-999 Ind. Proy'!AJ103</f>
        <v>0</v>
      </c>
    </row>
    <row r="16" spans="1:25" s="45" customFormat="1" ht="24.75" customHeight="1" x14ac:dyDescent="0.25">
      <c r="A16" s="48" t="s">
        <v>58</v>
      </c>
      <c r="B16" s="10">
        <f>+'24-03-999 Ind. Proy'!J115</f>
        <v>0</v>
      </c>
      <c r="C16" s="10">
        <f>+'24-03-999 Ind. Proy'!K115</f>
        <v>0</v>
      </c>
      <c r="D16" s="10">
        <f>+'24-03-999 Ind. Proy'!M115</f>
        <v>0</v>
      </c>
      <c r="E16" s="10">
        <f>+'24-03-999 Ind. Proy'!N115</f>
        <v>0</v>
      </c>
      <c r="F16" s="10">
        <f>+'24-03-999 Ind. Proy'!O115</f>
        <v>0</v>
      </c>
      <c r="G16" s="10">
        <f>+'24-03-999 Ind. Proy'!R115</f>
        <v>0</v>
      </c>
      <c r="H16" s="10">
        <f>+'24-03-999 Ind. Proy'!S115</f>
        <v>0</v>
      </c>
      <c r="I16" s="10">
        <f>+'24-03-999 Ind. Proy'!T115</f>
        <v>0</v>
      </c>
      <c r="J16" s="10">
        <f>+'24-03-999 Ind. Proy'!U115</f>
        <v>0</v>
      </c>
      <c r="K16" s="10">
        <f>+'24-03-999 Ind. Proy'!V115</f>
        <v>0</v>
      </c>
      <c r="L16" s="10">
        <f>+'24-03-999 Ind. Proy'!W115</f>
        <v>0</v>
      </c>
      <c r="M16" s="10">
        <f>+'24-03-999 Ind. Proy'!X115</f>
        <v>0</v>
      </c>
      <c r="N16" s="10">
        <f>+'24-03-999 Ind. Proy'!Y115</f>
        <v>0</v>
      </c>
      <c r="O16" s="10">
        <f>+'24-03-999 Ind. Proy'!Z115</f>
        <v>0</v>
      </c>
      <c r="P16" s="10">
        <f>+'24-03-999 Ind. Proy'!AA115</f>
        <v>0</v>
      </c>
      <c r="Q16" s="10">
        <f>+'24-03-999 Ind. Proy'!AB115</f>
        <v>0</v>
      </c>
      <c r="R16" s="10">
        <f>+'24-03-999 Ind. Proy'!AC115</f>
        <v>0</v>
      </c>
      <c r="S16" s="10">
        <f>+'24-03-999 Ind. Proy'!AD115</f>
        <v>0</v>
      </c>
      <c r="T16" s="10">
        <f>+'24-03-999 Ind. Proy'!AE115</f>
        <v>0</v>
      </c>
      <c r="U16" s="10">
        <f>+'24-03-999 Ind. Proy'!AF115</f>
        <v>0</v>
      </c>
      <c r="V16" s="10">
        <f>+'24-03-999 Ind. Proy'!AG115</f>
        <v>0</v>
      </c>
      <c r="W16" s="10">
        <f>+'24-03-999 Ind. Proy'!AH115</f>
        <v>0</v>
      </c>
      <c r="X16" s="49">
        <f>+'24-03-999 Ind. Proy'!AI115</f>
        <v>0</v>
      </c>
      <c r="Y16" s="49">
        <f>+'24-03-999 Ind. Proy'!AJ115</f>
        <v>0</v>
      </c>
    </row>
    <row r="17" spans="1:25" s="45" customFormat="1" ht="24.75" customHeight="1" x14ac:dyDescent="0.25">
      <c r="A17" s="48" t="s">
        <v>60</v>
      </c>
      <c r="B17" s="10">
        <f>+'24-03-999 Ind. Proy'!J127</f>
        <v>0</v>
      </c>
      <c r="C17" s="10">
        <f>+'24-03-999 Ind. Proy'!K127</f>
        <v>0</v>
      </c>
      <c r="D17" s="10">
        <f>+'24-03-999 Ind. Proy'!M127</f>
        <v>0</v>
      </c>
      <c r="E17" s="10">
        <f>+'24-03-999 Ind. Proy'!N127</f>
        <v>0</v>
      </c>
      <c r="F17" s="10">
        <f>+'24-03-999 Ind. Proy'!O127</f>
        <v>0</v>
      </c>
      <c r="G17" s="10">
        <f>+'24-03-999 Ind. Proy'!R127</f>
        <v>0</v>
      </c>
      <c r="H17" s="10">
        <f>+'24-03-999 Ind. Proy'!S127</f>
        <v>0</v>
      </c>
      <c r="I17" s="10">
        <f>+'24-03-999 Ind. Proy'!T127</f>
        <v>0</v>
      </c>
      <c r="J17" s="10">
        <f>+'24-03-999 Ind. Proy'!U127</f>
        <v>0</v>
      </c>
      <c r="K17" s="10">
        <f>+'24-03-999 Ind. Proy'!V127</f>
        <v>0</v>
      </c>
      <c r="L17" s="10">
        <f>+'24-03-999 Ind. Proy'!W127</f>
        <v>0</v>
      </c>
      <c r="M17" s="10">
        <f>+'24-03-999 Ind. Proy'!X127</f>
        <v>0</v>
      </c>
      <c r="N17" s="10">
        <f>+'24-03-999 Ind. Proy'!Y127</f>
        <v>0</v>
      </c>
      <c r="O17" s="10">
        <f>+'24-03-999 Ind. Proy'!Z127</f>
        <v>0</v>
      </c>
      <c r="P17" s="10">
        <f>+'24-03-999 Ind. Proy'!AA127</f>
        <v>0</v>
      </c>
      <c r="Q17" s="10">
        <f>+'24-03-999 Ind. Proy'!AB127</f>
        <v>0</v>
      </c>
      <c r="R17" s="10">
        <f>+'24-03-999 Ind. Proy'!AC127</f>
        <v>0</v>
      </c>
      <c r="S17" s="10">
        <f>+'24-03-999 Ind. Proy'!AD127</f>
        <v>0</v>
      </c>
      <c r="T17" s="10">
        <f>+'24-03-999 Ind. Proy'!AE127</f>
        <v>0</v>
      </c>
      <c r="U17" s="10">
        <f>+'24-03-999 Ind. Proy'!AF127</f>
        <v>0</v>
      </c>
      <c r="V17" s="10">
        <f>+'24-03-999 Ind. Proy'!AG127</f>
        <v>0</v>
      </c>
      <c r="W17" s="10">
        <f>+'24-03-999 Ind. Proy'!AH127</f>
        <v>0</v>
      </c>
      <c r="X17" s="49">
        <f>+'24-03-999 Ind. Proy'!AI116</f>
        <v>0</v>
      </c>
      <c r="Y17" s="49">
        <f>+'24-03-999 Ind. Proy'!AJ116</f>
        <v>0</v>
      </c>
    </row>
    <row r="18" spans="1:25" s="45" customFormat="1" ht="24.75" customHeight="1" x14ac:dyDescent="0.25">
      <c r="A18" s="48" t="s">
        <v>62</v>
      </c>
      <c r="B18" s="10">
        <f>+'24-03-999 Ind. Proy'!J139</f>
        <v>0</v>
      </c>
      <c r="C18" s="10">
        <f>+'24-03-999 Ind. Proy'!K139</f>
        <v>0</v>
      </c>
      <c r="D18" s="10">
        <f>+'24-03-999 Ind. Proy'!M139</f>
        <v>0</v>
      </c>
      <c r="E18" s="10">
        <f>+'24-03-999 Ind. Proy'!N139</f>
        <v>0</v>
      </c>
      <c r="F18" s="10">
        <f>+'24-03-999 Ind. Proy'!O139</f>
        <v>0</v>
      </c>
      <c r="G18" s="10">
        <f>+'24-03-999 Ind. Proy'!R139</f>
        <v>0</v>
      </c>
      <c r="H18" s="10">
        <f>+'24-03-999 Ind. Proy'!S139</f>
        <v>0</v>
      </c>
      <c r="I18" s="10">
        <f>+'24-03-999 Ind. Proy'!T139</f>
        <v>0</v>
      </c>
      <c r="J18" s="10">
        <f>+'24-03-999 Ind. Proy'!U139</f>
        <v>0</v>
      </c>
      <c r="K18" s="10">
        <f>+'24-03-999 Ind. Proy'!V139</f>
        <v>0</v>
      </c>
      <c r="L18" s="10">
        <f>+'24-03-999 Ind. Proy'!W139</f>
        <v>0</v>
      </c>
      <c r="M18" s="10">
        <f>+'24-03-999 Ind. Proy'!X139</f>
        <v>0</v>
      </c>
      <c r="N18" s="10">
        <f>+'24-03-999 Ind. Proy'!Y139</f>
        <v>0</v>
      </c>
      <c r="O18" s="10">
        <f>+'24-03-999 Ind. Proy'!Z139</f>
        <v>0</v>
      </c>
      <c r="P18" s="10">
        <f>+'24-03-999 Ind. Proy'!AA139</f>
        <v>0</v>
      </c>
      <c r="Q18" s="10">
        <f>+'24-03-999 Ind. Proy'!AB139</f>
        <v>0</v>
      </c>
      <c r="R18" s="10">
        <f>+'24-03-999 Ind. Proy'!AC139</f>
        <v>0</v>
      </c>
      <c r="S18" s="10">
        <f>+'24-03-999 Ind. Proy'!AD139</f>
        <v>0</v>
      </c>
      <c r="T18" s="10">
        <f>+'24-03-999 Ind. Proy'!AE139</f>
        <v>0</v>
      </c>
      <c r="U18" s="10">
        <f>+'24-03-999 Ind. Proy'!AF139</f>
        <v>0</v>
      </c>
      <c r="V18" s="10">
        <f>+'24-03-999 Ind. Proy'!AG139</f>
        <v>0</v>
      </c>
      <c r="W18" s="10">
        <f>+'24-03-999 Ind. Proy'!AH139</f>
        <v>0</v>
      </c>
      <c r="X18" s="49">
        <f>+'24-03-999 Ind. Proy'!AI117</f>
        <v>0</v>
      </c>
      <c r="Y18" s="49">
        <f>+'24-03-999 Ind. Proy'!AJ139</f>
        <v>0</v>
      </c>
    </row>
    <row r="19" spans="1:25" s="45" customFormat="1" ht="24.75" customHeight="1" x14ac:dyDescent="0.25">
      <c r="A19" s="48" t="s">
        <v>64</v>
      </c>
      <c r="B19" s="10">
        <f>+'24-03-999 Ind. Proy'!J151</f>
        <v>0</v>
      </c>
      <c r="C19" s="10">
        <f>+'24-03-999 Ind. Proy'!K151</f>
        <v>0</v>
      </c>
      <c r="D19" s="10">
        <f>+'24-03-999 Ind. Proy'!M151</f>
        <v>0</v>
      </c>
      <c r="E19" s="10">
        <f>+'24-03-999 Ind. Proy'!N151</f>
        <v>0</v>
      </c>
      <c r="F19" s="10">
        <f>+'24-03-999 Ind. Proy'!O151</f>
        <v>0</v>
      </c>
      <c r="G19" s="10">
        <f>+'24-03-999 Ind. Proy'!R151</f>
        <v>0</v>
      </c>
      <c r="H19" s="10">
        <f>+'24-03-999 Ind. Proy'!S151</f>
        <v>0</v>
      </c>
      <c r="I19" s="10">
        <f>+'24-03-999 Ind. Proy'!T151</f>
        <v>0</v>
      </c>
      <c r="J19" s="10">
        <f>+'24-03-999 Ind. Proy'!U151</f>
        <v>0</v>
      </c>
      <c r="K19" s="10">
        <f>+'24-03-999 Ind. Proy'!V151</f>
        <v>0</v>
      </c>
      <c r="L19" s="10">
        <f>+'24-03-999 Ind. Proy'!W151</f>
        <v>0</v>
      </c>
      <c r="M19" s="10">
        <f>+'24-03-999 Ind. Proy'!X151</f>
        <v>0</v>
      </c>
      <c r="N19" s="10">
        <f>+'24-03-999 Ind. Proy'!Y151</f>
        <v>0</v>
      </c>
      <c r="O19" s="10">
        <f>+'24-03-999 Ind. Proy'!Z151</f>
        <v>0</v>
      </c>
      <c r="P19" s="10">
        <f>+'24-03-999 Ind. Proy'!AA151</f>
        <v>0</v>
      </c>
      <c r="Q19" s="10">
        <f>+'24-03-999 Ind. Proy'!AB151</f>
        <v>0</v>
      </c>
      <c r="R19" s="10">
        <f>+'24-03-999 Ind. Proy'!AC151</f>
        <v>0</v>
      </c>
      <c r="S19" s="10">
        <f>+'24-03-999 Ind. Proy'!AD151</f>
        <v>0</v>
      </c>
      <c r="T19" s="10">
        <f>+'24-03-999 Ind. Proy'!AE151</f>
        <v>0</v>
      </c>
      <c r="U19" s="10">
        <f>+'24-03-999 Ind. Proy'!AF151</f>
        <v>0</v>
      </c>
      <c r="V19" s="10">
        <f>+'24-03-999 Ind. Proy'!AG151</f>
        <v>0</v>
      </c>
      <c r="W19" s="10">
        <f>+'24-03-999 Ind. Proy'!AH151</f>
        <v>0</v>
      </c>
      <c r="X19" s="49">
        <f>+'24-03-999 Ind. Proy'!AI118</f>
        <v>0</v>
      </c>
      <c r="Y19" s="49">
        <f>+'24-03-999 Ind. Proy'!AJ151</f>
        <v>0</v>
      </c>
    </row>
    <row r="20" spans="1:25" s="45" customFormat="1" ht="24.75" customHeight="1" x14ac:dyDescent="0.25">
      <c r="A20" s="50" t="s">
        <v>66</v>
      </c>
      <c r="B20" s="10">
        <f>+'24-03-999 Ind. Proy'!J163</f>
        <v>0</v>
      </c>
      <c r="C20" s="10">
        <f>+'24-03-999 Ind. Proy'!K163</f>
        <v>0</v>
      </c>
      <c r="D20" s="10">
        <f>+'24-03-999 Ind. Proy'!M163</f>
        <v>0</v>
      </c>
      <c r="E20" s="10">
        <f>+'24-03-999 Ind. Proy'!N163</f>
        <v>0</v>
      </c>
      <c r="F20" s="10">
        <f>+'24-03-999 Ind. Proy'!O163</f>
        <v>0</v>
      </c>
      <c r="G20" s="10">
        <f>+'24-03-999 Ind. Proy'!R163</f>
        <v>0</v>
      </c>
      <c r="H20" s="10">
        <f>+'24-03-999 Ind. Proy'!S163</f>
        <v>0</v>
      </c>
      <c r="I20" s="10">
        <f>+'24-03-999 Ind. Proy'!T163</f>
        <v>0</v>
      </c>
      <c r="J20" s="10">
        <f>+'24-03-999 Ind. Proy'!U163</f>
        <v>0</v>
      </c>
      <c r="K20" s="10">
        <f>+'24-03-999 Ind. Proy'!V163</f>
        <v>0</v>
      </c>
      <c r="L20" s="10">
        <f>+'24-03-999 Ind. Proy'!W163</f>
        <v>0</v>
      </c>
      <c r="M20" s="10">
        <f>+'24-03-999 Ind. Proy'!X163</f>
        <v>0</v>
      </c>
      <c r="N20" s="10">
        <f>+'24-03-999 Ind. Proy'!Y163</f>
        <v>0</v>
      </c>
      <c r="O20" s="10">
        <f>+'24-03-999 Ind. Proy'!Z163</f>
        <v>0</v>
      </c>
      <c r="P20" s="10">
        <f>+'24-03-999 Ind. Proy'!AA163</f>
        <v>0</v>
      </c>
      <c r="Q20" s="10">
        <f>+'24-03-999 Ind. Proy'!AB163</f>
        <v>0</v>
      </c>
      <c r="R20" s="10">
        <f>+'24-03-999 Ind. Proy'!AC163</f>
        <v>0</v>
      </c>
      <c r="S20" s="10">
        <f>+'24-03-999 Ind. Proy'!AD163</f>
        <v>0</v>
      </c>
      <c r="T20" s="10">
        <f>+'24-03-999 Ind. Proy'!AE163</f>
        <v>0</v>
      </c>
      <c r="U20" s="10">
        <f>+'24-03-999 Ind. Proy'!AF163</f>
        <v>0</v>
      </c>
      <c r="V20" s="10">
        <f>+'24-03-999 Ind. Proy'!AG163</f>
        <v>0</v>
      </c>
      <c r="W20" s="10">
        <f>+'24-03-999 Ind. Proy'!AH163</f>
        <v>0</v>
      </c>
      <c r="X20" s="49">
        <f>+'24-03-999 Ind. Proy'!AI119</f>
        <v>0</v>
      </c>
      <c r="Y20" s="49">
        <f>+'24-03-999 Ind. Proy'!AJ163</f>
        <v>0</v>
      </c>
    </row>
    <row r="21" spans="1:25" s="45" customFormat="1" ht="24.75" customHeight="1" x14ac:dyDescent="0.25">
      <c r="A21" s="50" t="s">
        <v>68</v>
      </c>
      <c r="B21" s="10">
        <f>+'24-03-999 Ind. Proy'!J175</f>
        <v>0</v>
      </c>
      <c r="C21" s="10">
        <f>+'24-03-999 Ind. Proy'!K175</f>
        <v>0</v>
      </c>
      <c r="D21" s="10">
        <f>+'24-03-999 Ind. Proy'!M175</f>
        <v>0</v>
      </c>
      <c r="E21" s="10">
        <f>+'24-03-999 Ind. Proy'!N175</f>
        <v>0</v>
      </c>
      <c r="F21" s="10">
        <f>+'24-03-999 Ind. Proy'!O175</f>
        <v>0</v>
      </c>
      <c r="G21" s="10">
        <f>+'24-03-999 Ind. Proy'!R175</f>
        <v>0</v>
      </c>
      <c r="H21" s="10">
        <f>+'24-03-999 Ind. Proy'!S175</f>
        <v>0</v>
      </c>
      <c r="I21" s="10">
        <f>+'24-03-999 Ind. Proy'!T175</f>
        <v>0</v>
      </c>
      <c r="J21" s="10">
        <f>+'24-03-999 Ind. Proy'!U175</f>
        <v>0</v>
      </c>
      <c r="K21" s="10">
        <f>+'24-03-999 Ind. Proy'!V175</f>
        <v>0</v>
      </c>
      <c r="L21" s="10">
        <f>+'24-03-999 Ind. Proy'!W175</f>
        <v>0</v>
      </c>
      <c r="M21" s="10">
        <f>+'24-03-999 Ind. Proy'!X175</f>
        <v>0</v>
      </c>
      <c r="N21" s="10">
        <f>+'24-03-999 Ind. Proy'!Y175</f>
        <v>0</v>
      </c>
      <c r="O21" s="10">
        <f>+'24-03-999 Ind. Proy'!Z175</f>
        <v>0</v>
      </c>
      <c r="P21" s="10">
        <f>+'24-03-999 Ind. Proy'!AA175</f>
        <v>0</v>
      </c>
      <c r="Q21" s="10">
        <f>+'24-03-999 Ind. Proy'!AB175</f>
        <v>0</v>
      </c>
      <c r="R21" s="10">
        <f>+'24-03-999 Ind. Proy'!AC175</f>
        <v>0</v>
      </c>
      <c r="S21" s="10">
        <f>+'24-03-999 Ind. Proy'!AD175</f>
        <v>0</v>
      </c>
      <c r="T21" s="10">
        <f>+'24-03-999 Ind. Proy'!AE175</f>
        <v>0</v>
      </c>
      <c r="U21" s="10">
        <f>+'24-03-999 Ind. Proy'!AF175</f>
        <v>0</v>
      </c>
      <c r="V21" s="10">
        <f>+'24-03-999 Ind. Proy'!AG175</f>
        <v>0</v>
      </c>
      <c r="W21" s="10">
        <f>+'24-03-999 Ind. Proy'!AH175</f>
        <v>0</v>
      </c>
      <c r="X21" s="49">
        <f>+'24-03-999 Ind. Proy'!AI175</f>
        <v>0</v>
      </c>
      <c r="Y21" s="49">
        <f>+'24-03-999 Ind. Proy'!AJ175</f>
        <v>0</v>
      </c>
    </row>
    <row r="22" spans="1:25" s="45" customFormat="1" ht="24.75" customHeight="1" x14ac:dyDescent="0.25">
      <c r="A22" s="50" t="s">
        <v>70</v>
      </c>
      <c r="B22" s="10">
        <f>+'24-03-999 Ind. Proy'!J187</f>
        <v>0</v>
      </c>
      <c r="C22" s="10">
        <f>+'24-03-999 Ind. Proy'!K187</f>
        <v>0</v>
      </c>
      <c r="D22" s="10">
        <f>+'24-03-999 Ind. Proy'!M187</f>
        <v>0</v>
      </c>
      <c r="E22" s="10">
        <f>+'24-03-999 Ind. Proy'!N187</f>
        <v>0</v>
      </c>
      <c r="F22" s="10">
        <f>+'24-03-999 Ind. Proy'!O187</f>
        <v>0</v>
      </c>
      <c r="G22" s="10">
        <f>+'24-03-999 Ind. Proy'!R187</f>
        <v>0</v>
      </c>
      <c r="H22" s="10">
        <f>+'24-03-999 Ind. Proy'!S187</f>
        <v>0</v>
      </c>
      <c r="I22" s="10">
        <f>+'24-03-999 Ind. Proy'!T187</f>
        <v>0</v>
      </c>
      <c r="J22" s="10">
        <f>+'24-03-999 Ind. Proy'!U187</f>
        <v>0</v>
      </c>
      <c r="K22" s="10">
        <f>+'24-03-999 Ind. Proy'!V187</f>
        <v>0</v>
      </c>
      <c r="L22" s="10">
        <f>+'24-03-999 Ind. Proy'!W187</f>
        <v>0</v>
      </c>
      <c r="M22" s="10">
        <f>+'24-03-999 Ind. Proy'!X187</f>
        <v>0</v>
      </c>
      <c r="N22" s="10">
        <f>+'24-03-999 Ind. Proy'!Y187</f>
        <v>0</v>
      </c>
      <c r="O22" s="10">
        <f>+'24-03-999 Ind. Proy'!Z187</f>
        <v>0</v>
      </c>
      <c r="P22" s="10">
        <f>+'24-03-999 Ind. Proy'!AA187</f>
        <v>0</v>
      </c>
      <c r="Q22" s="10">
        <f>+'24-03-999 Ind. Proy'!AB187</f>
        <v>0</v>
      </c>
      <c r="R22" s="10">
        <f>+'24-03-999 Ind. Proy'!AC187</f>
        <v>0</v>
      </c>
      <c r="S22" s="10">
        <f>+'24-03-999 Ind. Proy'!AD187</f>
        <v>0</v>
      </c>
      <c r="T22" s="10">
        <f>+'24-03-999 Ind. Proy'!AE187</f>
        <v>0</v>
      </c>
      <c r="U22" s="10">
        <f>+'24-03-999 Ind. Proy'!AF187</f>
        <v>0</v>
      </c>
      <c r="V22" s="10">
        <f>+'24-03-999 Ind. Proy'!AG187</f>
        <v>0</v>
      </c>
      <c r="W22" s="10">
        <f>+'24-03-999 Ind. Proy'!AH187</f>
        <v>0</v>
      </c>
      <c r="X22" s="49">
        <f>+'24-03-999 Ind. Proy'!AI187</f>
        <v>0</v>
      </c>
      <c r="Y22" s="49">
        <f>+'24-03-999 Ind. Proy'!AJ187</f>
        <v>0</v>
      </c>
    </row>
    <row r="23" spans="1:25" s="45" customFormat="1" ht="24.75" customHeight="1" x14ac:dyDescent="0.25">
      <c r="A23" s="51" t="s">
        <v>72</v>
      </c>
      <c r="B23" s="10">
        <f>+'24-03-999 Ind. Proy'!J190</f>
        <v>509166000</v>
      </c>
      <c r="C23" s="10">
        <f>+'24-03-999 Ind. Proy'!K190</f>
        <v>509166000</v>
      </c>
      <c r="D23" s="10">
        <f>+'24-03-999 Ind. Proy'!M190</f>
        <v>0</v>
      </c>
      <c r="E23" s="10">
        <f>+'24-03-999 Ind. Proy'!N190</f>
        <v>0</v>
      </c>
      <c r="F23" s="10">
        <f>+'24-03-999 Ind. Proy'!O190</f>
        <v>0</v>
      </c>
      <c r="G23" s="10">
        <f>+'24-03-999 Ind. Proy'!R190</f>
        <v>0</v>
      </c>
      <c r="H23" s="10">
        <f>+'24-03-999 Ind. Proy'!S190</f>
        <v>0</v>
      </c>
      <c r="I23" s="10">
        <f>+'24-03-999 Ind. Proy'!T190</f>
        <v>254583000</v>
      </c>
      <c r="J23" s="10">
        <f>+'24-03-999 Ind. Proy'!U190</f>
        <v>254583000</v>
      </c>
      <c r="K23" s="10">
        <f>+'24-03-999 Ind. Proy'!V190</f>
        <v>0</v>
      </c>
      <c r="L23" s="10">
        <f>+'24-03-999 Ind. Proy'!W190</f>
        <v>0</v>
      </c>
      <c r="M23" s="10">
        <f>+'24-03-999 Ind. Proy'!X190</f>
        <v>0</v>
      </c>
      <c r="N23" s="10">
        <f>+'24-03-999 Ind. Proy'!Y190</f>
        <v>0</v>
      </c>
      <c r="O23" s="10">
        <f>+'24-03-999 Ind. Proy'!Z190</f>
        <v>0</v>
      </c>
      <c r="P23" s="10">
        <f>+'24-03-999 Ind. Proy'!AA190</f>
        <v>0</v>
      </c>
      <c r="Q23" s="10">
        <f>+'24-03-999 Ind. Proy'!AB190</f>
        <v>0</v>
      </c>
      <c r="R23" s="10">
        <f>+'24-03-999 Ind. Proy'!AC190</f>
        <v>0</v>
      </c>
      <c r="S23" s="10">
        <f>+'24-03-999 Ind. Proy'!AD190</f>
        <v>0</v>
      </c>
      <c r="T23" s="10">
        <f>+'24-03-999 Ind. Proy'!AE190</f>
        <v>0</v>
      </c>
      <c r="U23" s="10">
        <f>+'24-03-999 Ind. Proy'!AF190</f>
        <v>0</v>
      </c>
      <c r="V23" s="10">
        <f>+'24-03-999 Ind. Proy'!AG190</f>
        <v>0</v>
      </c>
      <c r="W23" s="10">
        <f>+'24-03-999 Ind. Proy'!AH190</f>
        <v>254583000</v>
      </c>
      <c r="X23" s="49">
        <f>+'24-03-999 Ind. Proy'!AI190</f>
        <v>0.5</v>
      </c>
      <c r="Y23" s="49">
        <f>+'24-03-999 Ind. Proy'!AJ190</f>
        <v>1</v>
      </c>
    </row>
    <row r="24" spans="1:25" ht="25.5" x14ac:dyDescent="0.25">
      <c r="A24" s="173" t="str">
        <f>"TOTAL ASIG."&amp;" "&amp;$A$5</f>
        <v>TOTAL ASIG. 24-03-999 "Programa de Generación de Microemprendimiento Indígena Urbano"</v>
      </c>
      <c r="B24" s="174">
        <f t="shared" ref="B24:W24" si="0">SUM(B8:B23)</f>
        <v>509166000</v>
      </c>
      <c r="C24" s="174">
        <f t="shared" si="0"/>
        <v>509166000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254583000</v>
      </c>
      <c r="J24" s="174">
        <f t="shared" si="0"/>
        <v>254583000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254583000</v>
      </c>
      <c r="X24" s="175">
        <f>+'24-03-999 Ind. Proy'!AI191</f>
        <v>0.5</v>
      </c>
      <c r="Y24" s="175">
        <f>'24-03-999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R8" sqref="R1:V1048576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25" s="12" customFormat="1" ht="15" customHeight="1" x14ac:dyDescent="0.25">
      <c r="A1" s="239" t="str">
        <f>+'24-02-007 Ind. Proy'!A1:AJ1</f>
        <v>PARTIDA 21-01-005 "INGRESO ETICO FAMILIAR Y SISTEMA CHILE SOLIDARIO"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</row>
    <row r="2" spans="1:25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25" s="12" customFormat="1" ht="15" customHeight="1" x14ac:dyDescent="0.25">
      <c r="A3" s="240" t="str">
        <f>+'24-02-007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25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25" ht="18" customHeight="1" x14ac:dyDescent="0.25">
      <c r="A5" s="242" t="str">
        <f>+'24-02-007 Ind. Proy'!A5:U5</f>
        <v>24-02-007 "Programa de Salud Chile Solidario"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25" s="16" customFormat="1" ht="25.5" x14ac:dyDescent="0.25">
      <c r="A7" s="216"/>
      <c r="B7" s="237"/>
      <c r="C7" s="237"/>
      <c r="D7" s="155" t="s">
        <v>25</v>
      </c>
      <c r="E7" s="155" t="s">
        <v>26</v>
      </c>
      <c r="F7" s="155" t="s">
        <v>27</v>
      </c>
      <c r="G7" s="155" t="s">
        <v>28</v>
      </c>
      <c r="H7" s="155" t="s">
        <v>29</v>
      </c>
      <c r="I7" s="155" t="s">
        <v>30</v>
      </c>
      <c r="J7" s="237"/>
      <c r="K7" s="155" t="s">
        <v>31</v>
      </c>
      <c r="L7" s="155" t="s">
        <v>32</v>
      </c>
      <c r="M7" s="155" t="s">
        <v>33</v>
      </c>
      <c r="N7" s="237"/>
      <c r="O7" s="155" t="s">
        <v>34</v>
      </c>
      <c r="P7" s="155" t="s">
        <v>35</v>
      </c>
      <c r="Q7" s="155" t="s">
        <v>36</v>
      </c>
      <c r="R7" s="237"/>
      <c r="S7" s="155" t="s">
        <v>37</v>
      </c>
      <c r="T7" s="155" t="s">
        <v>38</v>
      </c>
      <c r="U7" s="155" t="s">
        <v>39</v>
      </c>
      <c r="V7" s="237"/>
      <c r="W7" s="237"/>
      <c r="X7" s="158" t="s">
        <v>40</v>
      </c>
      <c r="Y7" s="158" t="s">
        <v>77</v>
      </c>
    </row>
    <row r="8" spans="1:25" s="45" customFormat="1" ht="24.75" customHeight="1" x14ac:dyDescent="0.25">
      <c r="A8" s="48" t="s">
        <v>42</v>
      </c>
      <c r="B8" s="10">
        <f>+'24-02-007 Ind. Proy'!J19</f>
        <v>0</v>
      </c>
      <c r="C8" s="10">
        <f>+'24-02-007 Ind. Proy'!K19</f>
        <v>0</v>
      </c>
      <c r="D8" s="10">
        <f>+'24-02-007 Ind. Proy'!M19</f>
        <v>0</v>
      </c>
      <c r="E8" s="10">
        <f>+'24-02-007 Ind. Proy'!N19</f>
        <v>0</v>
      </c>
      <c r="F8" s="10">
        <f>+'24-02-007 Ind. Proy'!O19</f>
        <v>0</v>
      </c>
      <c r="G8" s="10">
        <f>+'24-02-007 Ind. Proy'!R19</f>
        <v>0</v>
      </c>
      <c r="H8" s="10">
        <f>+'24-02-007 Ind. Proy'!S19</f>
        <v>0</v>
      </c>
      <c r="I8" s="10">
        <f>+'24-02-007 Ind. Proy'!T19</f>
        <v>0</v>
      </c>
      <c r="J8" s="10">
        <f>+'24-02-007 Ind. Proy'!U19</f>
        <v>0</v>
      </c>
      <c r="K8" s="10">
        <f>+'24-02-007 Ind. Proy'!V19</f>
        <v>0</v>
      </c>
      <c r="L8" s="10">
        <f>+'24-02-007 Ind. Proy'!W19</f>
        <v>0</v>
      </c>
      <c r="M8" s="10">
        <f>+'24-02-007 Ind. Proy'!X19</f>
        <v>0</v>
      </c>
      <c r="N8" s="10">
        <f>+'24-02-007 Ind. Proy'!Y19</f>
        <v>0</v>
      </c>
      <c r="O8" s="10">
        <f>+'24-02-007 Ind. Proy'!Z19</f>
        <v>0</v>
      </c>
      <c r="P8" s="10">
        <f>+'24-02-007 Ind. Proy'!AA19</f>
        <v>0</v>
      </c>
      <c r="Q8" s="10">
        <f>+'24-02-007 Ind. Proy'!AB19</f>
        <v>0</v>
      </c>
      <c r="R8" s="10">
        <f>+'24-02-007 Ind. Proy'!AC19</f>
        <v>0</v>
      </c>
      <c r="S8" s="10">
        <f>+'24-02-007 Ind. Proy'!AD19</f>
        <v>0</v>
      </c>
      <c r="T8" s="10">
        <f>+'24-02-007 Ind. Proy'!AE19</f>
        <v>0</v>
      </c>
      <c r="U8" s="10">
        <f>+'24-02-007 Ind. Proy'!AF19</f>
        <v>0</v>
      </c>
      <c r="V8" s="10">
        <f>+'24-02-007 Ind. Proy'!AG19</f>
        <v>0</v>
      </c>
      <c r="W8" s="10">
        <f>+'24-02-007 Ind. Proy'!AH19</f>
        <v>0</v>
      </c>
      <c r="X8" s="49">
        <f>+'24-02-007 Ind. Proy'!AI19</f>
        <v>0</v>
      </c>
      <c r="Y8" s="49">
        <f>+'24-02-007 Ind. Proy'!AJ19</f>
        <v>0</v>
      </c>
    </row>
    <row r="9" spans="1:25" s="45" customFormat="1" ht="24.75" customHeight="1" x14ac:dyDescent="0.25">
      <c r="A9" s="48" t="s">
        <v>44</v>
      </c>
      <c r="B9" s="10">
        <f>+'24-02-007 Ind. Proy'!J31</f>
        <v>0</v>
      </c>
      <c r="C9" s="10">
        <f>+'24-02-007 Ind. Proy'!K31</f>
        <v>0</v>
      </c>
      <c r="D9" s="10">
        <f>+'24-02-007 Ind. Proy'!M31</f>
        <v>0</v>
      </c>
      <c r="E9" s="10">
        <f>+'24-02-007 Ind. Proy'!N31</f>
        <v>0</v>
      </c>
      <c r="F9" s="10">
        <f>+'24-02-007 Ind. Proy'!O31</f>
        <v>0</v>
      </c>
      <c r="G9" s="10">
        <f>+'24-02-007 Ind. Proy'!R31</f>
        <v>0</v>
      </c>
      <c r="H9" s="10">
        <f>+'24-02-007 Ind. Proy'!S31</f>
        <v>0</v>
      </c>
      <c r="I9" s="10">
        <f>+'24-02-007 Ind. Proy'!T31</f>
        <v>0</v>
      </c>
      <c r="J9" s="10">
        <f>+'24-02-007 Ind. Proy'!U31</f>
        <v>0</v>
      </c>
      <c r="K9" s="10">
        <f>+'24-02-007 Ind. Proy'!V31</f>
        <v>0</v>
      </c>
      <c r="L9" s="10">
        <f>+'24-02-007 Ind. Proy'!W31</f>
        <v>0</v>
      </c>
      <c r="M9" s="10">
        <f>+'24-02-007 Ind. Proy'!X31</f>
        <v>0</v>
      </c>
      <c r="N9" s="10">
        <f>+'24-02-007 Ind. Proy'!Y31</f>
        <v>0</v>
      </c>
      <c r="O9" s="10">
        <f>+'24-02-007 Ind. Proy'!Z31</f>
        <v>0</v>
      </c>
      <c r="P9" s="10">
        <f>+'24-02-007 Ind. Proy'!AA31</f>
        <v>0</v>
      </c>
      <c r="Q9" s="10">
        <f>+'24-02-007 Ind. Proy'!AB31</f>
        <v>0</v>
      </c>
      <c r="R9" s="10">
        <f>+'24-02-007 Ind. Proy'!AC31</f>
        <v>0</v>
      </c>
      <c r="S9" s="10">
        <f>+'24-02-007 Ind. Proy'!AD31</f>
        <v>0</v>
      </c>
      <c r="T9" s="10">
        <f>+'24-02-007 Ind. Proy'!AE31</f>
        <v>0</v>
      </c>
      <c r="U9" s="10">
        <f>+'24-02-007 Ind. Proy'!AF31</f>
        <v>0</v>
      </c>
      <c r="V9" s="10">
        <f>+'24-02-007 Ind. Proy'!AG31</f>
        <v>0</v>
      </c>
      <c r="W9" s="10">
        <f>+'24-02-007 Ind. Proy'!AH31</f>
        <v>0</v>
      </c>
      <c r="X9" s="49">
        <f>+'24-02-007 Ind. Proy'!AI31</f>
        <v>0</v>
      </c>
      <c r="Y9" s="49">
        <f>+'24-02-007 Ind. Proy'!AJ31</f>
        <v>0</v>
      </c>
    </row>
    <row r="10" spans="1:25" s="45" customFormat="1" ht="24.75" customHeight="1" x14ac:dyDescent="0.25">
      <c r="A10" s="48" t="s">
        <v>46</v>
      </c>
      <c r="B10" s="10">
        <f>+'24-02-007 Ind. Proy'!J43</f>
        <v>0</v>
      </c>
      <c r="C10" s="10">
        <f>+'24-02-007 Ind. Proy'!K43</f>
        <v>0</v>
      </c>
      <c r="D10" s="10">
        <f>+'24-02-007 Ind. Proy'!M43</f>
        <v>0</v>
      </c>
      <c r="E10" s="10">
        <f>+'24-02-007 Ind. Proy'!N43</f>
        <v>0</v>
      </c>
      <c r="F10" s="10">
        <f>+'24-02-007 Ind. Proy'!O43</f>
        <v>0</v>
      </c>
      <c r="G10" s="10">
        <f>+'24-02-007 Ind. Proy'!R43</f>
        <v>0</v>
      </c>
      <c r="H10" s="10">
        <f>+'24-02-007 Ind. Proy'!S43</f>
        <v>0</v>
      </c>
      <c r="I10" s="10">
        <f>+'24-02-007 Ind. Proy'!T43</f>
        <v>0</v>
      </c>
      <c r="J10" s="10">
        <f>+'24-02-007 Ind. Proy'!U43</f>
        <v>0</v>
      </c>
      <c r="K10" s="10">
        <f>+'24-02-007 Ind. Proy'!V43</f>
        <v>0</v>
      </c>
      <c r="L10" s="10">
        <f>+'24-02-007 Ind. Proy'!W43</f>
        <v>0</v>
      </c>
      <c r="M10" s="10">
        <f>+'24-02-007 Ind. Proy'!X43</f>
        <v>0</v>
      </c>
      <c r="N10" s="10">
        <f>+'24-02-007 Ind. Proy'!Y43</f>
        <v>0</v>
      </c>
      <c r="O10" s="10">
        <f>+'24-02-007 Ind. Proy'!Z43</f>
        <v>0</v>
      </c>
      <c r="P10" s="10">
        <f>+'24-02-007 Ind. Proy'!AA43</f>
        <v>0</v>
      </c>
      <c r="Q10" s="10">
        <f>+'24-02-007 Ind. Proy'!AB43</f>
        <v>0</v>
      </c>
      <c r="R10" s="10">
        <f>+'24-02-007 Ind. Proy'!AC43</f>
        <v>0</v>
      </c>
      <c r="S10" s="10">
        <f>+'24-02-007 Ind. Proy'!AD43</f>
        <v>0</v>
      </c>
      <c r="T10" s="10">
        <f>+'24-02-007 Ind. Proy'!AE43</f>
        <v>0</v>
      </c>
      <c r="U10" s="10">
        <f>+'24-02-007 Ind. Proy'!AF43</f>
        <v>0</v>
      </c>
      <c r="V10" s="10">
        <f>+'24-02-007 Ind. Proy'!AG43</f>
        <v>0</v>
      </c>
      <c r="W10" s="10">
        <f>+'24-02-007 Ind. Proy'!AH43</f>
        <v>0</v>
      </c>
      <c r="X10" s="49">
        <f>+'24-02-007 Ind. Proy'!AI43</f>
        <v>0</v>
      </c>
      <c r="Y10" s="49">
        <f>+'24-02-007 Ind. Proy'!AJ43</f>
        <v>0</v>
      </c>
    </row>
    <row r="11" spans="1:25" s="45" customFormat="1" ht="24.75" customHeight="1" x14ac:dyDescent="0.25">
      <c r="A11" s="48" t="s">
        <v>48</v>
      </c>
      <c r="B11" s="10">
        <f>+'24-02-007 Ind. Proy'!J55</f>
        <v>0</v>
      </c>
      <c r="C11" s="10">
        <f>+'24-02-007 Ind. Proy'!K55</f>
        <v>0</v>
      </c>
      <c r="D11" s="10">
        <f>+'24-02-007 Ind. Proy'!M55</f>
        <v>0</v>
      </c>
      <c r="E11" s="10">
        <f>+'24-02-007 Ind. Proy'!N55</f>
        <v>0</v>
      </c>
      <c r="F11" s="10">
        <f>+'24-02-007 Ind. Proy'!O55</f>
        <v>0</v>
      </c>
      <c r="G11" s="10">
        <f>+'24-02-007 Ind. Proy'!R55</f>
        <v>0</v>
      </c>
      <c r="H11" s="10">
        <f>+'24-02-007 Ind. Proy'!S55</f>
        <v>0</v>
      </c>
      <c r="I11" s="10">
        <f>+'24-02-007 Ind. Proy'!T55</f>
        <v>0</v>
      </c>
      <c r="J11" s="10">
        <f>+'24-02-007 Ind. Proy'!U55</f>
        <v>0</v>
      </c>
      <c r="K11" s="10">
        <f>+'24-02-007 Ind. Proy'!V55</f>
        <v>0</v>
      </c>
      <c r="L11" s="10">
        <f>+'24-02-007 Ind. Proy'!W55</f>
        <v>0</v>
      </c>
      <c r="M11" s="10">
        <f>+'24-02-007 Ind. Proy'!X55</f>
        <v>0</v>
      </c>
      <c r="N11" s="10">
        <f>+'24-02-007 Ind. Proy'!Y55</f>
        <v>0</v>
      </c>
      <c r="O11" s="10">
        <f>+'24-02-007 Ind. Proy'!Z55</f>
        <v>0</v>
      </c>
      <c r="P11" s="10">
        <f>+'24-02-007 Ind. Proy'!AA55</f>
        <v>0</v>
      </c>
      <c r="Q11" s="10">
        <f>+'24-02-007 Ind. Proy'!AB55</f>
        <v>0</v>
      </c>
      <c r="R11" s="10">
        <f>+'24-02-007 Ind. Proy'!AC55</f>
        <v>0</v>
      </c>
      <c r="S11" s="10">
        <f>+'24-02-007 Ind. Proy'!AD55</f>
        <v>0</v>
      </c>
      <c r="T11" s="10">
        <f>+'24-02-007 Ind. Proy'!AE55</f>
        <v>0</v>
      </c>
      <c r="U11" s="10">
        <f>+'24-02-007 Ind. Proy'!AF55</f>
        <v>0</v>
      </c>
      <c r="V11" s="10">
        <f>+'24-02-007 Ind. Proy'!AG55</f>
        <v>0</v>
      </c>
      <c r="W11" s="10">
        <f>+'24-02-007 Ind. Proy'!AH55</f>
        <v>0</v>
      </c>
      <c r="X11" s="49">
        <f>+'24-02-007 Ind. Proy'!AI55</f>
        <v>0</v>
      </c>
      <c r="Y11" s="49">
        <f>+'24-02-007 Ind. Proy'!AJ55</f>
        <v>0</v>
      </c>
    </row>
    <row r="12" spans="1:25" s="45" customFormat="1" ht="24.75" customHeight="1" x14ac:dyDescent="0.25">
      <c r="A12" s="48" t="s">
        <v>50</v>
      </c>
      <c r="B12" s="10">
        <f>+'24-02-007 Ind. Proy'!J67</f>
        <v>0</v>
      </c>
      <c r="C12" s="10">
        <f>+'24-02-007 Ind. Proy'!K67</f>
        <v>0</v>
      </c>
      <c r="D12" s="10">
        <f>+'24-02-007 Ind. Proy'!M67</f>
        <v>0</v>
      </c>
      <c r="E12" s="10">
        <f>+'24-02-007 Ind. Proy'!N67</f>
        <v>0</v>
      </c>
      <c r="F12" s="10">
        <f>+'24-02-007 Ind. Proy'!O67</f>
        <v>0</v>
      </c>
      <c r="G12" s="10">
        <f>+'24-02-007 Ind. Proy'!R67</f>
        <v>0</v>
      </c>
      <c r="H12" s="10">
        <f>+'24-02-007 Ind. Proy'!S67</f>
        <v>0</v>
      </c>
      <c r="I12" s="10">
        <f>+'24-02-007 Ind. Proy'!T67</f>
        <v>0</v>
      </c>
      <c r="J12" s="10">
        <f>+'24-02-007 Ind. Proy'!U67</f>
        <v>0</v>
      </c>
      <c r="K12" s="10">
        <f>+'24-02-007 Ind. Proy'!V67</f>
        <v>0</v>
      </c>
      <c r="L12" s="10">
        <f>+'24-02-007 Ind. Proy'!W67</f>
        <v>0</v>
      </c>
      <c r="M12" s="10">
        <f>+'24-02-007 Ind. Proy'!X67</f>
        <v>0</v>
      </c>
      <c r="N12" s="10">
        <f>+'24-02-007 Ind. Proy'!Y67</f>
        <v>0</v>
      </c>
      <c r="O12" s="10">
        <f>+'24-02-007 Ind. Proy'!Z67</f>
        <v>0</v>
      </c>
      <c r="P12" s="10">
        <f>+'24-02-007 Ind. Proy'!AA67</f>
        <v>0</v>
      </c>
      <c r="Q12" s="10">
        <f>+'24-02-007 Ind. Proy'!AB67</f>
        <v>0</v>
      </c>
      <c r="R12" s="10">
        <f>+'24-02-007 Ind. Proy'!AC67</f>
        <v>0</v>
      </c>
      <c r="S12" s="10">
        <f>+'24-02-007 Ind. Proy'!AD67</f>
        <v>0</v>
      </c>
      <c r="T12" s="10">
        <f>+'24-02-007 Ind. Proy'!AE67</f>
        <v>0</v>
      </c>
      <c r="U12" s="10">
        <f>+'24-02-007 Ind. Proy'!AF67</f>
        <v>0</v>
      </c>
      <c r="V12" s="10">
        <f>+'24-02-007 Ind. Proy'!AG67</f>
        <v>0</v>
      </c>
      <c r="W12" s="10">
        <f>+'24-02-007 Ind. Proy'!AH67</f>
        <v>0</v>
      </c>
      <c r="X12" s="49">
        <f>+'24-02-007 Ind. Proy'!AI67</f>
        <v>0</v>
      </c>
      <c r="Y12" s="49">
        <f>+'24-02-007 Ind. Proy'!AJ67</f>
        <v>0</v>
      </c>
    </row>
    <row r="13" spans="1:25" s="45" customFormat="1" ht="24.75" customHeight="1" x14ac:dyDescent="0.25">
      <c r="A13" s="48" t="s">
        <v>52</v>
      </c>
      <c r="B13" s="10">
        <f>+'24-02-007 Ind. Proy'!J79</f>
        <v>0</v>
      </c>
      <c r="C13" s="10">
        <f>+'24-02-007 Ind. Proy'!K79</f>
        <v>0</v>
      </c>
      <c r="D13" s="10">
        <f>+'24-02-007 Ind. Proy'!M79</f>
        <v>0</v>
      </c>
      <c r="E13" s="10">
        <f>+'24-02-007 Ind. Proy'!N79</f>
        <v>0</v>
      </c>
      <c r="F13" s="10">
        <f>+'24-02-007 Ind. Proy'!O79</f>
        <v>0</v>
      </c>
      <c r="G13" s="10">
        <f>+'24-02-007 Ind. Proy'!R79</f>
        <v>0</v>
      </c>
      <c r="H13" s="10">
        <f>+'24-02-007 Ind. Proy'!S79</f>
        <v>0</v>
      </c>
      <c r="I13" s="10">
        <f>+'24-02-007 Ind. Proy'!T79</f>
        <v>0</v>
      </c>
      <c r="J13" s="10">
        <f>+'24-02-007 Ind. Proy'!U79</f>
        <v>0</v>
      </c>
      <c r="K13" s="10">
        <f>+'24-02-007 Ind. Proy'!V79</f>
        <v>0</v>
      </c>
      <c r="L13" s="10">
        <f>+'24-02-007 Ind. Proy'!W79</f>
        <v>0</v>
      </c>
      <c r="M13" s="10">
        <f>+'24-02-007 Ind. Proy'!X79</f>
        <v>0</v>
      </c>
      <c r="N13" s="10">
        <f>+'24-02-007 Ind. Proy'!Y79</f>
        <v>0</v>
      </c>
      <c r="O13" s="10">
        <f>+'24-02-007 Ind. Proy'!Z79</f>
        <v>0</v>
      </c>
      <c r="P13" s="10">
        <f>+'24-02-007 Ind. Proy'!AA79</f>
        <v>0</v>
      </c>
      <c r="Q13" s="10">
        <f>+'24-02-007 Ind. Proy'!AB79</f>
        <v>0</v>
      </c>
      <c r="R13" s="10">
        <f>+'24-02-007 Ind. Proy'!AC79</f>
        <v>0</v>
      </c>
      <c r="S13" s="10">
        <f>+'24-02-007 Ind. Proy'!AD79</f>
        <v>0</v>
      </c>
      <c r="T13" s="10">
        <f>+'24-02-007 Ind. Proy'!AE79</f>
        <v>0</v>
      </c>
      <c r="U13" s="10">
        <f>+'24-02-007 Ind. Proy'!AF79</f>
        <v>0</v>
      </c>
      <c r="V13" s="10">
        <f>+'24-02-007 Ind. Proy'!AG79</f>
        <v>0</v>
      </c>
      <c r="W13" s="10">
        <f>+'24-02-007 Ind. Proy'!AH79</f>
        <v>0</v>
      </c>
      <c r="X13" s="49">
        <f>+'24-02-007 Ind. Proy'!AI79</f>
        <v>0</v>
      </c>
      <c r="Y13" s="49">
        <f>+'24-02-007 Ind. Proy'!AJ79</f>
        <v>0</v>
      </c>
    </row>
    <row r="14" spans="1:25" s="45" customFormat="1" ht="24.75" customHeight="1" x14ac:dyDescent="0.25">
      <c r="A14" s="48" t="s">
        <v>54</v>
      </c>
      <c r="B14" s="10">
        <f>+'24-02-007 Ind. Proy'!J91</f>
        <v>0</v>
      </c>
      <c r="C14" s="10">
        <f>+'24-02-007 Ind. Proy'!K91</f>
        <v>0</v>
      </c>
      <c r="D14" s="10">
        <f>+'24-02-007 Ind. Proy'!M91</f>
        <v>0</v>
      </c>
      <c r="E14" s="10">
        <f>+'24-02-007 Ind. Proy'!N91</f>
        <v>0</v>
      </c>
      <c r="F14" s="10">
        <f>+'24-02-007 Ind. Proy'!O91</f>
        <v>0</v>
      </c>
      <c r="G14" s="10">
        <f>+'24-02-007 Ind. Proy'!R91</f>
        <v>0</v>
      </c>
      <c r="H14" s="10">
        <f>+'24-02-007 Ind. Proy'!S91</f>
        <v>0</v>
      </c>
      <c r="I14" s="10">
        <f>+'24-02-007 Ind. Proy'!T91</f>
        <v>0</v>
      </c>
      <c r="J14" s="10">
        <f>+'24-02-007 Ind. Proy'!U91</f>
        <v>0</v>
      </c>
      <c r="K14" s="10">
        <f>+'24-02-007 Ind. Proy'!V91</f>
        <v>0</v>
      </c>
      <c r="L14" s="10">
        <f>+'24-02-007 Ind. Proy'!W91</f>
        <v>0</v>
      </c>
      <c r="M14" s="10">
        <f>+'24-02-007 Ind. Proy'!X91</f>
        <v>0</v>
      </c>
      <c r="N14" s="10">
        <f>+'24-02-007 Ind. Proy'!Y91</f>
        <v>0</v>
      </c>
      <c r="O14" s="10">
        <f>+'24-02-007 Ind. Proy'!Z91</f>
        <v>0</v>
      </c>
      <c r="P14" s="10">
        <f>+'24-02-007 Ind. Proy'!AA91</f>
        <v>0</v>
      </c>
      <c r="Q14" s="10">
        <f>+'24-02-007 Ind. Proy'!AB91</f>
        <v>0</v>
      </c>
      <c r="R14" s="10">
        <f>+'24-02-007 Ind. Proy'!AC91</f>
        <v>0</v>
      </c>
      <c r="S14" s="10">
        <f>+'24-02-007 Ind. Proy'!AD91</f>
        <v>0</v>
      </c>
      <c r="T14" s="10">
        <f>+'24-02-007 Ind. Proy'!AE91</f>
        <v>0</v>
      </c>
      <c r="U14" s="10">
        <f>+'24-02-007 Ind. Proy'!AF91</f>
        <v>0</v>
      </c>
      <c r="V14" s="10">
        <f>+'24-02-007 Ind. Proy'!AG91</f>
        <v>0</v>
      </c>
      <c r="W14" s="10">
        <f>+'24-02-007 Ind. Proy'!AH91</f>
        <v>0</v>
      </c>
      <c r="X14" s="49">
        <f>+'24-02-007 Ind. Proy'!AI91</f>
        <v>0</v>
      </c>
      <c r="Y14" s="49">
        <f>+'24-02-007 Ind. Proy'!AJ91</f>
        <v>0</v>
      </c>
    </row>
    <row r="15" spans="1:25" s="45" customFormat="1" ht="24.75" customHeight="1" x14ac:dyDescent="0.25">
      <c r="A15" s="48" t="s">
        <v>56</v>
      </c>
      <c r="B15" s="10">
        <f>+'24-02-007 Ind. Proy'!J103</f>
        <v>0</v>
      </c>
      <c r="C15" s="10">
        <f>+'24-02-007 Ind. Proy'!K103</f>
        <v>0</v>
      </c>
      <c r="D15" s="10">
        <f>+'24-02-007 Ind. Proy'!M103</f>
        <v>0</v>
      </c>
      <c r="E15" s="10">
        <f>+'24-02-007 Ind. Proy'!N103</f>
        <v>0</v>
      </c>
      <c r="F15" s="10">
        <f>+'24-02-007 Ind. Proy'!O103</f>
        <v>0</v>
      </c>
      <c r="G15" s="10">
        <f>+'24-02-007 Ind. Proy'!R103</f>
        <v>0</v>
      </c>
      <c r="H15" s="10">
        <f>+'24-02-007 Ind. Proy'!S103</f>
        <v>0</v>
      </c>
      <c r="I15" s="10">
        <f>+'24-02-007 Ind. Proy'!T103</f>
        <v>0</v>
      </c>
      <c r="J15" s="10">
        <f>+'24-02-007 Ind. Proy'!U103</f>
        <v>0</v>
      </c>
      <c r="K15" s="10">
        <f>+'24-02-007 Ind. Proy'!V103</f>
        <v>0</v>
      </c>
      <c r="L15" s="10">
        <f>+'24-02-007 Ind. Proy'!W103</f>
        <v>0</v>
      </c>
      <c r="M15" s="10">
        <f>+'24-02-007 Ind. Proy'!X103</f>
        <v>0</v>
      </c>
      <c r="N15" s="10">
        <f>+'24-02-007 Ind. Proy'!Y103</f>
        <v>0</v>
      </c>
      <c r="O15" s="10">
        <f>+'24-02-007 Ind. Proy'!Z103</f>
        <v>0</v>
      </c>
      <c r="P15" s="10">
        <f>+'24-02-007 Ind. Proy'!AA103</f>
        <v>0</v>
      </c>
      <c r="Q15" s="10">
        <f>+'24-02-007 Ind. Proy'!AB103</f>
        <v>0</v>
      </c>
      <c r="R15" s="10">
        <f>+'24-02-007 Ind. Proy'!AC103</f>
        <v>0</v>
      </c>
      <c r="S15" s="10">
        <f>+'24-02-007 Ind. Proy'!AD103</f>
        <v>0</v>
      </c>
      <c r="T15" s="10">
        <f>+'24-02-007 Ind. Proy'!AE103</f>
        <v>0</v>
      </c>
      <c r="U15" s="10">
        <f>+'24-02-007 Ind. Proy'!AF103</f>
        <v>0</v>
      </c>
      <c r="V15" s="10">
        <f>+'24-02-007 Ind. Proy'!AG103</f>
        <v>0</v>
      </c>
      <c r="W15" s="10">
        <f>+'24-02-007 Ind. Proy'!AH103</f>
        <v>0</v>
      </c>
      <c r="X15" s="49">
        <f>+'24-02-007 Ind. Proy'!AI103</f>
        <v>0</v>
      </c>
      <c r="Y15" s="49">
        <f>+'24-02-007 Ind. Proy'!AJ103</f>
        <v>0</v>
      </c>
    </row>
    <row r="16" spans="1:25" s="45" customFormat="1" ht="24.75" customHeight="1" x14ac:dyDescent="0.25">
      <c r="A16" s="48" t="s">
        <v>58</v>
      </c>
      <c r="B16" s="10">
        <f>+'24-02-007 Ind. Proy'!J115</f>
        <v>0</v>
      </c>
      <c r="C16" s="10">
        <f>+'24-02-007 Ind. Proy'!K115</f>
        <v>0</v>
      </c>
      <c r="D16" s="10">
        <f>+'24-02-007 Ind. Proy'!M115</f>
        <v>0</v>
      </c>
      <c r="E16" s="10">
        <f>+'24-02-007 Ind. Proy'!N115</f>
        <v>0</v>
      </c>
      <c r="F16" s="10">
        <f>+'24-02-007 Ind. Proy'!O115</f>
        <v>0</v>
      </c>
      <c r="G16" s="10">
        <f>+'24-02-007 Ind. Proy'!R115</f>
        <v>0</v>
      </c>
      <c r="H16" s="10">
        <f>+'24-02-007 Ind. Proy'!S115</f>
        <v>0</v>
      </c>
      <c r="I16" s="10">
        <f>+'24-02-007 Ind. Proy'!T115</f>
        <v>0</v>
      </c>
      <c r="J16" s="10">
        <f>+'24-02-007 Ind. Proy'!U115</f>
        <v>0</v>
      </c>
      <c r="K16" s="10">
        <f>+'24-02-007 Ind. Proy'!V115</f>
        <v>0</v>
      </c>
      <c r="L16" s="10">
        <f>+'24-02-007 Ind. Proy'!W115</f>
        <v>0</v>
      </c>
      <c r="M16" s="10">
        <f>+'24-02-007 Ind. Proy'!X115</f>
        <v>0</v>
      </c>
      <c r="N16" s="10">
        <f>+'24-02-007 Ind. Proy'!Y115</f>
        <v>0</v>
      </c>
      <c r="O16" s="10">
        <f>+'24-02-007 Ind. Proy'!Z115</f>
        <v>0</v>
      </c>
      <c r="P16" s="10">
        <f>+'24-02-007 Ind. Proy'!AA115</f>
        <v>0</v>
      </c>
      <c r="Q16" s="10">
        <f>+'24-02-007 Ind. Proy'!AB115</f>
        <v>0</v>
      </c>
      <c r="R16" s="10">
        <f>+'24-02-007 Ind. Proy'!AC115</f>
        <v>0</v>
      </c>
      <c r="S16" s="10">
        <f>+'24-02-007 Ind. Proy'!AD115</f>
        <v>0</v>
      </c>
      <c r="T16" s="10">
        <f>+'24-02-007 Ind. Proy'!AE115</f>
        <v>0</v>
      </c>
      <c r="U16" s="10">
        <f>+'24-02-007 Ind. Proy'!AF115</f>
        <v>0</v>
      </c>
      <c r="V16" s="10">
        <f>+'24-02-007 Ind. Proy'!AG115</f>
        <v>0</v>
      </c>
      <c r="W16" s="10">
        <f>+'24-02-007 Ind. Proy'!AH115</f>
        <v>0</v>
      </c>
      <c r="X16" s="49">
        <f>+'24-02-007 Ind. Proy'!AI115</f>
        <v>0</v>
      </c>
      <c r="Y16" s="49">
        <f>+'24-02-007 Ind. Proy'!AJ115</f>
        <v>0</v>
      </c>
    </row>
    <row r="17" spans="1:25" s="45" customFormat="1" ht="24.75" customHeight="1" x14ac:dyDescent="0.25">
      <c r="A17" s="48" t="s">
        <v>60</v>
      </c>
      <c r="B17" s="10">
        <f>+'24-02-007 Ind. Proy'!J127</f>
        <v>0</v>
      </c>
      <c r="C17" s="10">
        <f>+'24-02-007 Ind. Proy'!K127</f>
        <v>0</v>
      </c>
      <c r="D17" s="10">
        <f>+'24-02-007 Ind. Proy'!M127</f>
        <v>0</v>
      </c>
      <c r="E17" s="10">
        <f>+'24-02-007 Ind. Proy'!N127</f>
        <v>0</v>
      </c>
      <c r="F17" s="10">
        <f>+'24-02-007 Ind. Proy'!O127</f>
        <v>0</v>
      </c>
      <c r="G17" s="10">
        <f>+'24-02-007 Ind. Proy'!R127</f>
        <v>0</v>
      </c>
      <c r="H17" s="10">
        <f>+'24-02-007 Ind. Proy'!S127</f>
        <v>0</v>
      </c>
      <c r="I17" s="10">
        <f>+'24-02-007 Ind. Proy'!T127</f>
        <v>0</v>
      </c>
      <c r="J17" s="10">
        <f>+'24-02-007 Ind. Proy'!U127</f>
        <v>0</v>
      </c>
      <c r="K17" s="10">
        <f>+'24-02-007 Ind. Proy'!V127</f>
        <v>0</v>
      </c>
      <c r="L17" s="10">
        <f>+'24-02-007 Ind. Proy'!W127</f>
        <v>0</v>
      </c>
      <c r="M17" s="10">
        <f>+'24-02-007 Ind. Proy'!X127</f>
        <v>0</v>
      </c>
      <c r="N17" s="10">
        <f>+'24-02-007 Ind. Proy'!Y127</f>
        <v>0</v>
      </c>
      <c r="O17" s="10">
        <f>+'24-02-007 Ind. Proy'!Z127</f>
        <v>0</v>
      </c>
      <c r="P17" s="10">
        <f>+'24-02-007 Ind. Proy'!AA127</f>
        <v>0</v>
      </c>
      <c r="Q17" s="10">
        <f>+'24-02-007 Ind. Proy'!AB127</f>
        <v>0</v>
      </c>
      <c r="R17" s="10">
        <f>+'24-02-007 Ind. Proy'!AC127</f>
        <v>0</v>
      </c>
      <c r="S17" s="10">
        <f>+'24-02-007 Ind. Proy'!AD127</f>
        <v>0</v>
      </c>
      <c r="T17" s="10">
        <f>+'24-02-007 Ind. Proy'!AE127</f>
        <v>0</v>
      </c>
      <c r="U17" s="10">
        <f>+'24-02-007 Ind. Proy'!AF127</f>
        <v>0</v>
      </c>
      <c r="V17" s="10">
        <f>+'24-02-007 Ind. Proy'!AG127</f>
        <v>0</v>
      </c>
      <c r="W17" s="10">
        <f>+'24-02-007 Ind. Proy'!AH127</f>
        <v>0</v>
      </c>
      <c r="X17" s="49">
        <f>+'24-02-007 Ind. Proy'!AI116</f>
        <v>0</v>
      </c>
      <c r="Y17" s="49">
        <f>+'24-02-007 Ind. Proy'!AJ116</f>
        <v>0</v>
      </c>
    </row>
    <row r="18" spans="1:25" s="45" customFormat="1" ht="24.75" customHeight="1" x14ac:dyDescent="0.25">
      <c r="A18" s="48" t="s">
        <v>62</v>
      </c>
      <c r="B18" s="10">
        <f>+'24-02-007 Ind. Proy'!J139</f>
        <v>0</v>
      </c>
      <c r="C18" s="10">
        <f>+'24-02-007 Ind. Proy'!K139</f>
        <v>0</v>
      </c>
      <c r="D18" s="10">
        <f>+'24-02-007 Ind. Proy'!M139</f>
        <v>0</v>
      </c>
      <c r="E18" s="10">
        <f>+'24-02-007 Ind. Proy'!N139</f>
        <v>0</v>
      </c>
      <c r="F18" s="10">
        <f>+'24-02-007 Ind. Proy'!O139</f>
        <v>0</v>
      </c>
      <c r="G18" s="10">
        <f>+'24-02-007 Ind. Proy'!R139</f>
        <v>0</v>
      </c>
      <c r="H18" s="10">
        <f>+'24-02-007 Ind. Proy'!S139</f>
        <v>0</v>
      </c>
      <c r="I18" s="10">
        <f>+'24-02-007 Ind. Proy'!T139</f>
        <v>0</v>
      </c>
      <c r="J18" s="10">
        <f>+'24-02-007 Ind. Proy'!U139</f>
        <v>0</v>
      </c>
      <c r="K18" s="10">
        <f>+'24-02-007 Ind. Proy'!V139</f>
        <v>0</v>
      </c>
      <c r="L18" s="10">
        <f>+'24-02-007 Ind. Proy'!W139</f>
        <v>0</v>
      </c>
      <c r="M18" s="10">
        <f>+'24-02-007 Ind. Proy'!X139</f>
        <v>0</v>
      </c>
      <c r="N18" s="10">
        <f>+'24-02-007 Ind. Proy'!Y139</f>
        <v>0</v>
      </c>
      <c r="O18" s="10">
        <f>+'24-02-007 Ind. Proy'!Z139</f>
        <v>0</v>
      </c>
      <c r="P18" s="10">
        <f>+'24-02-007 Ind. Proy'!AA139</f>
        <v>0</v>
      </c>
      <c r="Q18" s="10">
        <f>+'24-02-007 Ind. Proy'!AB139</f>
        <v>0</v>
      </c>
      <c r="R18" s="10">
        <f>+'24-02-007 Ind. Proy'!AC139</f>
        <v>0</v>
      </c>
      <c r="S18" s="10">
        <f>+'24-02-007 Ind. Proy'!AD139</f>
        <v>0</v>
      </c>
      <c r="T18" s="10">
        <f>+'24-02-007 Ind. Proy'!AE139</f>
        <v>0</v>
      </c>
      <c r="U18" s="10">
        <f>+'24-02-007 Ind. Proy'!AF139</f>
        <v>0</v>
      </c>
      <c r="V18" s="10">
        <f>+'24-02-007 Ind. Proy'!AG139</f>
        <v>0</v>
      </c>
      <c r="W18" s="10">
        <f>+'24-02-007 Ind. Proy'!AH139</f>
        <v>0</v>
      </c>
      <c r="X18" s="49">
        <f>+'24-02-007 Ind. Proy'!AI117</f>
        <v>0</v>
      </c>
      <c r="Y18" s="49">
        <f>+'24-02-007 Ind. Proy'!AJ139</f>
        <v>0</v>
      </c>
    </row>
    <row r="19" spans="1:25" s="45" customFormat="1" ht="24.75" customHeight="1" x14ac:dyDescent="0.25">
      <c r="A19" s="48" t="s">
        <v>64</v>
      </c>
      <c r="B19" s="10">
        <f>+'24-02-007 Ind. Proy'!J151</f>
        <v>0</v>
      </c>
      <c r="C19" s="10">
        <f>+'24-02-007 Ind. Proy'!K151</f>
        <v>0</v>
      </c>
      <c r="D19" s="10">
        <f>+'24-02-007 Ind. Proy'!M151</f>
        <v>0</v>
      </c>
      <c r="E19" s="10">
        <f>+'24-02-007 Ind. Proy'!N151</f>
        <v>0</v>
      </c>
      <c r="F19" s="10">
        <f>+'24-02-007 Ind. Proy'!O151</f>
        <v>0</v>
      </c>
      <c r="G19" s="10">
        <f>+'24-02-007 Ind. Proy'!R151</f>
        <v>0</v>
      </c>
      <c r="H19" s="10">
        <f>+'24-02-007 Ind. Proy'!S151</f>
        <v>0</v>
      </c>
      <c r="I19" s="10">
        <f>+'24-02-007 Ind. Proy'!T151</f>
        <v>0</v>
      </c>
      <c r="J19" s="10">
        <f>+'24-02-007 Ind. Proy'!U151</f>
        <v>0</v>
      </c>
      <c r="K19" s="10">
        <f>+'24-02-007 Ind. Proy'!V151</f>
        <v>0</v>
      </c>
      <c r="L19" s="10">
        <f>+'24-02-007 Ind. Proy'!W151</f>
        <v>0</v>
      </c>
      <c r="M19" s="10">
        <f>+'24-02-007 Ind. Proy'!X151</f>
        <v>0</v>
      </c>
      <c r="N19" s="10">
        <f>+'24-02-007 Ind. Proy'!Y151</f>
        <v>0</v>
      </c>
      <c r="O19" s="10">
        <f>+'24-02-007 Ind. Proy'!Z151</f>
        <v>0</v>
      </c>
      <c r="P19" s="10">
        <f>+'24-02-007 Ind. Proy'!AA151</f>
        <v>0</v>
      </c>
      <c r="Q19" s="10">
        <f>+'24-02-007 Ind. Proy'!AB151</f>
        <v>0</v>
      </c>
      <c r="R19" s="10">
        <f>+'24-02-007 Ind. Proy'!AC151</f>
        <v>0</v>
      </c>
      <c r="S19" s="10">
        <f>+'24-02-007 Ind. Proy'!AD151</f>
        <v>0</v>
      </c>
      <c r="T19" s="10">
        <f>+'24-02-007 Ind. Proy'!AE151</f>
        <v>0</v>
      </c>
      <c r="U19" s="10">
        <f>+'24-02-007 Ind. Proy'!AF151</f>
        <v>0</v>
      </c>
      <c r="V19" s="10">
        <f>+'24-02-007 Ind. Proy'!AG151</f>
        <v>0</v>
      </c>
      <c r="W19" s="10">
        <f>+'24-02-007 Ind. Proy'!AH151</f>
        <v>0</v>
      </c>
      <c r="X19" s="49">
        <f>+'24-02-007 Ind. Proy'!AI151</f>
        <v>0</v>
      </c>
      <c r="Y19" s="49">
        <f>+'24-02-007 Ind. Proy'!AJ151</f>
        <v>0</v>
      </c>
    </row>
    <row r="20" spans="1:25" s="45" customFormat="1" ht="24.75" customHeight="1" x14ac:dyDescent="0.25">
      <c r="A20" s="50" t="s">
        <v>66</v>
      </c>
      <c r="B20" s="10">
        <f>+'24-02-007 Ind. Proy'!J163</f>
        <v>0</v>
      </c>
      <c r="C20" s="10">
        <f>+'24-02-007 Ind. Proy'!K163</f>
        <v>0</v>
      </c>
      <c r="D20" s="10">
        <f>+'24-02-007 Ind. Proy'!M163</f>
        <v>0</v>
      </c>
      <c r="E20" s="10">
        <f>+'24-02-007 Ind. Proy'!N163</f>
        <v>0</v>
      </c>
      <c r="F20" s="10">
        <f>+'24-02-007 Ind. Proy'!O163</f>
        <v>0</v>
      </c>
      <c r="G20" s="10">
        <f>+'24-02-007 Ind. Proy'!R163</f>
        <v>0</v>
      </c>
      <c r="H20" s="10">
        <f>+'24-02-007 Ind. Proy'!S163</f>
        <v>0</v>
      </c>
      <c r="I20" s="10">
        <f>+'24-02-007 Ind. Proy'!T163</f>
        <v>0</v>
      </c>
      <c r="J20" s="10">
        <f>+'24-02-007 Ind. Proy'!U163</f>
        <v>0</v>
      </c>
      <c r="K20" s="10">
        <f>+'24-02-007 Ind. Proy'!V163</f>
        <v>0</v>
      </c>
      <c r="L20" s="10">
        <f>+'24-02-007 Ind. Proy'!W163</f>
        <v>0</v>
      </c>
      <c r="M20" s="10">
        <f>+'24-02-007 Ind. Proy'!X163</f>
        <v>0</v>
      </c>
      <c r="N20" s="10">
        <f>+'24-02-007 Ind. Proy'!Y163</f>
        <v>0</v>
      </c>
      <c r="O20" s="10">
        <f>+'24-02-007 Ind. Proy'!Z163</f>
        <v>0</v>
      </c>
      <c r="P20" s="10">
        <f>+'24-02-007 Ind. Proy'!AA163</f>
        <v>0</v>
      </c>
      <c r="Q20" s="10">
        <f>+'24-02-007 Ind. Proy'!AB163</f>
        <v>0</v>
      </c>
      <c r="R20" s="10">
        <f>+'24-02-007 Ind. Proy'!AC163</f>
        <v>0</v>
      </c>
      <c r="S20" s="10">
        <f>+'24-02-007 Ind. Proy'!AD163</f>
        <v>0</v>
      </c>
      <c r="T20" s="10">
        <f>+'24-02-007 Ind. Proy'!AE163</f>
        <v>0</v>
      </c>
      <c r="U20" s="10">
        <f>+'24-02-007 Ind. Proy'!AF163</f>
        <v>0</v>
      </c>
      <c r="V20" s="10">
        <f>+'24-02-007 Ind. Proy'!AG163</f>
        <v>0</v>
      </c>
      <c r="W20" s="10">
        <f>+'24-02-007 Ind. Proy'!AH163</f>
        <v>0</v>
      </c>
      <c r="X20" s="49">
        <f>+'24-02-007 Ind. Proy'!AI163</f>
        <v>0</v>
      </c>
      <c r="Y20" s="49">
        <f>+'24-02-007 Ind. Proy'!AJ163</f>
        <v>0</v>
      </c>
    </row>
    <row r="21" spans="1:25" s="45" customFormat="1" ht="24.75" customHeight="1" x14ac:dyDescent="0.25">
      <c r="A21" s="50" t="s">
        <v>68</v>
      </c>
      <c r="B21" s="10">
        <f>+'24-02-007 Ind. Proy'!J175</f>
        <v>0</v>
      </c>
      <c r="C21" s="10">
        <f>+'24-02-007 Ind. Proy'!K175</f>
        <v>0</v>
      </c>
      <c r="D21" s="10">
        <f>+'24-02-007 Ind. Proy'!M175</f>
        <v>0</v>
      </c>
      <c r="E21" s="10">
        <f>+'24-02-007 Ind. Proy'!N175</f>
        <v>0</v>
      </c>
      <c r="F21" s="10">
        <f>+'24-02-007 Ind. Proy'!O175</f>
        <v>0</v>
      </c>
      <c r="G21" s="10">
        <f>+'24-02-007 Ind. Proy'!R175</f>
        <v>0</v>
      </c>
      <c r="H21" s="10">
        <f>+'24-02-007 Ind. Proy'!S175</f>
        <v>0</v>
      </c>
      <c r="I21" s="10">
        <f>+'24-02-007 Ind. Proy'!T175</f>
        <v>0</v>
      </c>
      <c r="J21" s="10">
        <f>+'24-02-007 Ind. Proy'!U175</f>
        <v>0</v>
      </c>
      <c r="K21" s="10">
        <f>+'24-02-007 Ind. Proy'!V175</f>
        <v>0</v>
      </c>
      <c r="L21" s="10">
        <f>+'24-02-007 Ind. Proy'!W175</f>
        <v>0</v>
      </c>
      <c r="M21" s="10">
        <f>+'24-02-007 Ind. Proy'!X175</f>
        <v>0</v>
      </c>
      <c r="N21" s="10">
        <f>+'24-02-007 Ind. Proy'!Y175</f>
        <v>0</v>
      </c>
      <c r="O21" s="10">
        <f>+'24-02-007 Ind. Proy'!Z175</f>
        <v>0</v>
      </c>
      <c r="P21" s="10">
        <f>+'24-02-007 Ind. Proy'!AA175</f>
        <v>0</v>
      </c>
      <c r="Q21" s="10">
        <f>+'24-02-007 Ind. Proy'!AB175</f>
        <v>0</v>
      </c>
      <c r="R21" s="10">
        <f>+'24-02-007 Ind. Proy'!AC175</f>
        <v>0</v>
      </c>
      <c r="S21" s="10">
        <f>+'24-02-007 Ind. Proy'!AD175</f>
        <v>0</v>
      </c>
      <c r="T21" s="10">
        <f>+'24-02-007 Ind. Proy'!AE175</f>
        <v>0</v>
      </c>
      <c r="U21" s="10">
        <f>+'24-02-007 Ind. Proy'!AF175</f>
        <v>0</v>
      </c>
      <c r="V21" s="10">
        <f>+'24-02-007 Ind. Proy'!AG175</f>
        <v>0</v>
      </c>
      <c r="W21" s="10">
        <f>+'24-02-007 Ind. Proy'!AH175</f>
        <v>0</v>
      </c>
      <c r="X21" s="49">
        <f>+'24-02-007 Ind. Proy'!AI175</f>
        <v>0</v>
      </c>
      <c r="Y21" s="49">
        <f>+'24-02-007 Ind. Proy'!AJ175</f>
        <v>0</v>
      </c>
    </row>
    <row r="22" spans="1:25" s="45" customFormat="1" ht="24.75" customHeight="1" x14ac:dyDescent="0.25">
      <c r="A22" s="50" t="s">
        <v>70</v>
      </c>
      <c r="B22" s="10">
        <f>+'24-02-007 Ind. Proy'!J187</f>
        <v>0</v>
      </c>
      <c r="C22" s="10">
        <f>+'24-02-007 Ind. Proy'!K187</f>
        <v>0</v>
      </c>
      <c r="D22" s="10">
        <f>+'24-02-007 Ind. Proy'!M187</f>
        <v>0</v>
      </c>
      <c r="E22" s="10">
        <f>+'24-02-007 Ind. Proy'!N187</f>
        <v>0</v>
      </c>
      <c r="F22" s="10">
        <f>+'24-02-007 Ind. Proy'!O187</f>
        <v>0</v>
      </c>
      <c r="G22" s="10">
        <f>+'24-02-007 Ind. Proy'!R187</f>
        <v>0</v>
      </c>
      <c r="H22" s="10">
        <f>+'24-02-007 Ind. Proy'!S187</f>
        <v>0</v>
      </c>
      <c r="I22" s="10">
        <f>+'24-02-007 Ind. Proy'!T187</f>
        <v>0</v>
      </c>
      <c r="J22" s="10">
        <f>+'24-02-007 Ind. Proy'!U187</f>
        <v>0</v>
      </c>
      <c r="K22" s="10">
        <f>+'24-02-007 Ind. Proy'!V187</f>
        <v>0</v>
      </c>
      <c r="L22" s="10">
        <f>+'24-02-007 Ind. Proy'!W187</f>
        <v>0</v>
      </c>
      <c r="M22" s="10">
        <f>+'24-02-007 Ind. Proy'!X187</f>
        <v>0</v>
      </c>
      <c r="N22" s="10">
        <f>+'24-02-007 Ind. Proy'!Y187</f>
        <v>0</v>
      </c>
      <c r="O22" s="10">
        <f>+'24-02-007 Ind. Proy'!Z187</f>
        <v>0</v>
      </c>
      <c r="P22" s="10">
        <f>+'24-02-007 Ind. Proy'!AA187</f>
        <v>0</v>
      </c>
      <c r="Q22" s="10">
        <f>+'24-02-007 Ind. Proy'!AB187</f>
        <v>0</v>
      </c>
      <c r="R22" s="10">
        <f>+'24-02-007 Ind. Proy'!AC187</f>
        <v>0</v>
      </c>
      <c r="S22" s="10">
        <f>+'24-02-007 Ind. Proy'!AD187</f>
        <v>0</v>
      </c>
      <c r="T22" s="10">
        <f>+'24-02-007 Ind. Proy'!AE187</f>
        <v>0</v>
      </c>
      <c r="U22" s="10">
        <f>+'24-02-007 Ind. Proy'!AF187</f>
        <v>0</v>
      </c>
      <c r="V22" s="10">
        <f>+'24-02-007 Ind. Proy'!AG187</f>
        <v>0</v>
      </c>
      <c r="W22" s="10">
        <f>+'24-02-007 Ind. Proy'!AH187</f>
        <v>0</v>
      </c>
      <c r="X22" s="49">
        <f>+'24-02-007 Ind. Proy'!AI187</f>
        <v>0</v>
      </c>
      <c r="Y22" s="49">
        <f>+'24-02-007 Ind. Proy'!AJ187</f>
        <v>0</v>
      </c>
    </row>
    <row r="23" spans="1:25" s="45" customFormat="1" ht="24.75" customHeight="1" x14ac:dyDescent="0.25">
      <c r="A23" s="51" t="s">
        <v>72</v>
      </c>
      <c r="B23" s="10">
        <f>+'24-02-007 Ind. Proy'!J190</f>
        <v>4247544000</v>
      </c>
      <c r="C23" s="10">
        <f>+'24-02-007 Ind. Proy'!K190</f>
        <v>4247544000</v>
      </c>
      <c r="D23" s="10">
        <f>+'24-02-007 Ind. Proy'!M190</f>
        <v>0</v>
      </c>
      <c r="E23" s="10">
        <f>+'24-02-007 Ind. Proy'!N190</f>
        <v>0</v>
      </c>
      <c r="F23" s="10">
        <f>+'24-02-007 Ind. Proy'!O190</f>
        <v>0</v>
      </c>
      <c r="G23" s="10">
        <f>+'24-02-007 Ind. Proy'!R190</f>
        <v>0</v>
      </c>
      <c r="H23" s="10">
        <f>+'24-02-007 Ind. Proy'!S190</f>
        <v>0</v>
      </c>
      <c r="I23" s="10">
        <f>+'24-02-007 Ind. Proy'!T190</f>
        <v>0</v>
      </c>
      <c r="J23" s="10">
        <f>+'24-02-007 Ind. Proy'!U190</f>
        <v>0</v>
      </c>
      <c r="K23" s="10">
        <f>+'24-02-007 Ind. Proy'!V190</f>
        <v>0</v>
      </c>
      <c r="L23" s="10">
        <f>+'24-02-007 Ind. Proy'!W190</f>
        <v>0</v>
      </c>
      <c r="M23" s="10">
        <f>+'24-02-007 Ind. Proy'!X190</f>
        <v>0</v>
      </c>
      <c r="N23" s="10">
        <f>+'24-02-007 Ind. Proy'!Y190</f>
        <v>0</v>
      </c>
      <c r="O23" s="10">
        <f>+'24-02-007 Ind. Proy'!Z190</f>
        <v>0</v>
      </c>
      <c r="P23" s="10">
        <f>+'24-02-007 Ind. Proy'!AA190</f>
        <v>0</v>
      </c>
      <c r="Q23" s="10">
        <f>+'24-02-007 Ind. Proy'!AB190</f>
        <v>0</v>
      </c>
      <c r="R23" s="10">
        <f>+'24-02-007 Ind. Proy'!AC190</f>
        <v>0</v>
      </c>
      <c r="S23" s="10">
        <f>+'24-02-007 Ind. Proy'!AD190</f>
        <v>0</v>
      </c>
      <c r="T23" s="10">
        <f>+'24-02-007 Ind. Proy'!AE190</f>
        <v>0</v>
      </c>
      <c r="U23" s="10">
        <f>+'24-02-007 Ind. Proy'!AF190</f>
        <v>0</v>
      </c>
      <c r="V23" s="10">
        <f>+'24-02-007 Ind. Proy'!AG190</f>
        <v>0</v>
      </c>
      <c r="W23" s="10">
        <f>+'24-02-007 Ind. Proy'!AH190</f>
        <v>0</v>
      </c>
      <c r="X23" s="49">
        <f>+'24-02-007 Ind. Proy'!AI190</f>
        <v>0</v>
      </c>
      <c r="Y23" s="49">
        <f>+'24-02-007 Ind. Proy'!AJ190</f>
        <v>0</v>
      </c>
    </row>
    <row r="24" spans="1:25" ht="25.5" x14ac:dyDescent="0.25">
      <c r="A24" s="173" t="str">
        <f>"TOTAL ASIG."&amp;" "&amp;$A$5</f>
        <v>TOTAL ASIG. 24-02-007 "Programa de Salud Chile Solidario"</v>
      </c>
      <c r="B24" s="174">
        <f t="shared" ref="B24:W24" si="0">SUM(B8:B23)</f>
        <v>4247544000</v>
      </c>
      <c r="C24" s="174">
        <f t="shared" si="0"/>
        <v>4247544000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0</v>
      </c>
      <c r="J24" s="174">
        <f t="shared" si="0"/>
        <v>0</v>
      </c>
      <c r="K24" s="174">
        <f t="shared" si="0"/>
        <v>0</v>
      </c>
      <c r="L24" s="174">
        <f t="shared" si="0"/>
        <v>0</v>
      </c>
      <c r="M24" s="174">
        <f t="shared" si="0"/>
        <v>0</v>
      </c>
      <c r="N24" s="174">
        <f t="shared" si="0"/>
        <v>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0</v>
      </c>
      <c r="X24" s="175">
        <f>+'24-02-007 Ind. Proy'!AI191</f>
        <v>0</v>
      </c>
      <c r="Y24" s="175">
        <f>'24-02-007 Ind. Proy'!AJ191</f>
        <v>0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18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H7" sqref="H1:I1048576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customWidth="1" outlineLevel="1"/>
    <col min="23" max="23" width="8.28515625" style="13" bestFit="1" customWidth="1" outlineLevel="1"/>
    <col min="24" max="24" width="12.1406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79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91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55" t="s">
        <v>25</v>
      </c>
      <c r="N7" s="155" t="s">
        <v>26</v>
      </c>
      <c r="O7" s="155" t="s">
        <v>27</v>
      </c>
      <c r="P7" s="216"/>
      <c r="Q7" s="219"/>
      <c r="R7" s="156" t="s">
        <v>28</v>
      </c>
      <c r="S7" s="156" t="s">
        <v>29</v>
      </c>
      <c r="T7" s="156" t="s">
        <v>30</v>
      </c>
      <c r="U7" s="222"/>
      <c r="V7" s="156" t="s">
        <v>31</v>
      </c>
      <c r="W7" s="156" t="s">
        <v>32</v>
      </c>
      <c r="X7" s="156" t="s">
        <v>33</v>
      </c>
      <c r="Y7" s="222"/>
      <c r="Z7" s="156" t="s">
        <v>34</v>
      </c>
      <c r="AA7" s="156" t="s">
        <v>35</v>
      </c>
      <c r="AB7" s="156" t="s">
        <v>36</v>
      </c>
      <c r="AC7" s="222"/>
      <c r="AD7" s="156" t="s">
        <v>37</v>
      </c>
      <c r="AE7" s="156" t="s">
        <v>38</v>
      </c>
      <c r="AF7" s="156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1871708000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103" t="s">
        <v>183</v>
      </c>
      <c r="D189" s="55">
        <v>43511</v>
      </c>
      <c r="E189" s="15" t="s">
        <v>93</v>
      </c>
      <c r="F189" s="65" t="s">
        <v>92</v>
      </c>
      <c r="G189" s="63" t="s">
        <v>94</v>
      </c>
      <c r="H189" s="68"/>
      <c r="I189" s="2"/>
      <c r="J189" s="225"/>
      <c r="K189" s="58">
        <v>1871708000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>
        <v>561512400</v>
      </c>
      <c r="X189" s="31"/>
      <c r="Y189" s="32">
        <f>SUM(V189:X189)</f>
        <v>561512400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561512400</v>
      </c>
      <c r="AI189" s="33">
        <f>IF(ISERROR(AH189/J188),0,AH189/J188)</f>
        <v>0.3</v>
      </c>
      <c r="AJ189" s="34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1871708000</v>
      </c>
      <c r="K190" s="162">
        <f>SUM(K189:K189)</f>
        <v>1871708000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0</v>
      </c>
      <c r="U190" s="162">
        <f t="shared" si="120"/>
        <v>0</v>
      </c>
      <c r="V190" s="162">
        <f t="shared" si="120"/>
        <v>0</v>
      </c>
      <c r="W190" s="162">
        <f t="shared" si="120"/>
        <v>561512400</v>
      </c>
      <c r="X190" s="162">
        <f t="shared" si="120"/>
        <v>0</v>
      </c>
      <c r="Y190" s="162">
        <f t="shared" si="120"/>
        <v>561512400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561512400</v>
      </c>
      <c r="AI190" s="166">
        <f>IF(ISERROR(AH190/J190),0,AH190/J190)</f>
        <v>0.3</v>
      </c>
      <c r="AJ190" s="16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24-02-010 "Programa de Ayudas Técnicas - SENADIS"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1871708000</v>
      </c>
      <c r="K191" s="167">
        <f>+K19+K31+K43+K55+K67+K79+K91+K103+K115+K127+K139+K151+K187+K163+K175+K190</f>
        <v>1871708000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0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0</v>
      </c>
      <c r="U191" s="167">
        <f t="shared" si="121"/>
        <v>0</v>
      </c>
      <c r="V191" s="167">
        <f t="shared" si="121"/>
        <v>0</v>
      </c>
      <c r="W191" s="167">
        <f t="shared" si="121"/>
        <v>561512400</v>
      </c>
      <c r="X191" s="167">
        <f t="shared" si="121"/>
        <v>0</v>
      </c>
      <c r="Y191" s="167">
        <f t="shared" si="121"/>
        <v>561512400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561512400</v>
      </c>
      <c r="AI191" s="171">
        <f>IF(ISERROR(AH191/J191),0,AH191/J191)</f>
        <v>0.3</v>
      </c>
      <c r="AJ191" s="171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8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J41"/>
  <sheetViews>
    <sheetView zoomScaleNormal="100" workbookViewId="0">
      <selection activeCell="R8" sqref="R1:V1048576"/>
    </sheetView>
  </sheetViews>
  <sheetFormatPr baseColWidth="10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customWidth="1"/>
    <col min="5" max="5" width="10.28515625" style="16" customWidth="1"/>
    <col min="6" max="6" width="9.85546875" style="16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4" customWidth="1"/>
    <col min="25" max="25" width="11.7109375" style="14" customWidth="1"/>
    <col min="26" max="16384" width="11.42578125" style="15"/>
  </cols>
  <sheetData>
    <row r="1" spans="1:36" s="12" customFormat="1" ht="1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</row>
    <row r="2" spans="1:36" s="12" customFormat="1" ht="15" customHeight="1" x14ac:dyDescent="0.25">
      <c r="A2" s="240" t="s">
        <v>74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</row>
    <row r="3" spans="1:36" s="12" customFormat="1" ht="15" customHeight="1" x14ac:dyDescent="0.25">
      <c r="A3" s="240" t="str">
        <f>+'24-02-010 Ind. Proy'!A3:AJ3</f>
        <v>EJECUCIÓN AL 30 DE JUNIO DE 2019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</row>
    <row r="4" spans="1:36" s="12" customFormat="1" ht="1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</row>
    <row r="5" spans="1:36" ht="18" customHeight="1" x14ac:dyDescent="0.25">
      <c r="A5" s="242" t="str">
        <f>+'24-02-010 Ind. Proy'!A5:U5</f>
        <v>24-02-010 "Programa de Ayudas Técnicas - SENADIS"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36" s="16" customFormat="1" x14ac:dyDescent="0.25">
      <c r="A6" s="216" t="s">
        <v>3</v>
      </c>
      <c r="B6" s="236" t="s">
        <v>9</v>
      </c>
      <c r="C6" s="236" t="s">
        <v>75</v>
      </c>
      <c r="D6" s="226" t="s">
        <v>12</v>
      </c>
      <c r="E6" s="227"/>
      <c r="F6" s="228"/>
      <c r="G6" s="238" t="s">
        <v>15</v>
      </c>
      <c r="H6" s="238"/>
      <c r="I6" s="238"/>
      <c r="J6" s="236" t="s">
        <v>16</v>
      </c>
      <c r="K6" s="238" t="s">
        <v>15</v>
      </c>
      <c r="L6" s="238"/>
      <c r="M6" s="238"/>
      <c r="N6" s="236" t="s">
        <v>17</v>
      </c>
      <c r="O6" s="238" t="s">
        <v>15</v>
      </c>
      <c r="P6" s="238"/>
      <c r="Q6" s="238"/>
      <c r="R6" s="236" t="s">
        <v>18</v>
      </c>
      <c r="S6" s="238" t="s">
        <v>15</v>
      </c>
      <c r="T6" s="238"/>
      <c r="U6" s="238"/>
      <c r="V6" s="236" t="s">
        <v>19</v>
      </c>
      <c r="W6" s="236" t="s">
        <v>20</v>
      </c>
      <c r="X6" s="217" t="s">
        <v>76</v>
      </c>
      <c r="Y6" s="217"/>
    </row>
    <row r="7" spans="1:36" s="16" customFormat="1" ht="25.5" x14ac:dyDescent="0.25">
      <c r="A7" s="216"/>
      <c r="B7" s="237"/>
      <c r="C7" s="237"/>
      <c r="D7" s="155" t="s">
        <v>25</v>
      </c>
      <c r="E7" s="155" t="s">
        <v>26</v>
      </c>
      <c r="F7" s="155" t="s">
        <v>27</v>
      </c>
      <c r="G7" s="155" t="s">
        <v>28</v>
      </c>
      <c r="H7" s="155" t="s">
        <v>29</v>
      </c>
      <c r="I7" s="155" t="s">
        <v>30</v>
      </c>
      <c r="J7" s="237"/>
      <c r="K7" s="155" t="s">
        <v>31</v>
      </c>
      <c r="L7" s="155" t="s">
        <v>32</v>
      </c>
      <c r="M7" s="155" t="s">
        <v>33</v>
      </c>
      <c r="N7" s="237"/>
      <c r="O7" s="155" t="s">
        <v>34</v>
      </c>
      <c r="P7" s="155" t="s">
        <v>35</v>
      </c>
      <c r="Q7" s="155" t="s">
        <v>36</v>
      </c>
      <c r="R7" s="237"/>
      <c r="S7" s="155" t="s">
        <v>37</v>
      </c>
      <c r="T7" s="155" t="s">
        <v>38</v>
      </c>
      <c r="U7" s="155" t="s">
        <v>39</v>
      </c>
      <c r="V7" s="237"/>
      <c r="W7" s="237"/>
      <c r="X7" s="158" t="s">
        <v>40</v>
      </c>
      <c r="Y7" s="158" t="s">
        <v>77</v>
      </c>
    </row>
    <row r="8" spans="1:36" s="45" customFormat="1" ht="24.75" customHeight="1" x14ac:dyDescent="0.25">
      <c r="A8" s="48" t="s">
        <v>42</v>
      </c>
      <c r="B8" s="10">
        <f>+'24-02-010 Ind. Proy'!J19</f>
        <v>0</v>
      </c>
      <c r="C8" s="10">
        <f>+'24-02-010 Ind. Proy'!K19</f>
        <v>0</v>
      </c>
      <c r="D8" s="10">
        <f>+'24-02-010 Ind. Proy'!M19</f>
        <v>0</v>
      </c>
      <c r="E8" s="10">
        <f>+'24-02-010 Ind. Proy'!N19</f>
        <v>0</v>
      </c>
      <c r="F8" s="10">
        <f>+'24-02-010 Ind. Proy'!O19</f>
        <v>0</v>
      </c>
      <c r="G8" s="10">
        <f>+'24-02-010 Ind. Proy'!R19</f>
        <v>0</v>
      </c>
      <c r="H8" s="10">
        <f>+'24-02-010 Ind. Proy'!S19</f>
        <v>0</v>
      </c>
      <c r="I8" s="10">
        <f>+'24-02-010 Ind. Proy'!T19</f>
        <v>0</v>
      </c>
      <c r="J8" s="10">
        <f>+'24-02-010 Ind. Proy'!U19</f>
        <v>0</v>
      </c>
      <c r="K8" s="10">
        <f>+'24-02-010 Ind. Proy'!V19</f>
        <v>0</v>
      </c>
      <c r="L8" s="10">
        <f>+'24-02-010 Ind. Proy'!W19</f>
        <v>0</v>
      </c>
      <c r="M8" s="10">
        <f>+'24-02-010 Ind. Proy'!X19</f>
        <v>0</v>
      </c>
      <c r="N8" s="10">
        <f>+'24-02-010 Ind. Proy'!Y19</f>
        <v>0</v>
      </c>
      <c r="O8" s="10">
        <f>+'24-02-010 Ind. Proy'!Z19</f>
        <v>0</v>
      </c>
      <c r="P8" s="10">
        <f>+'24-02-010 Ind. Proy'!AA19</f>
        <v>0</v>
      </c>
      <c r="Q8" s="10">
        <f>+'24-02-010 Ind. Proy'!AB19</f>
        <v>0</v>
      </c>
      <c r="R8" s="10">
        <f>+'24-02-010 Ind. Proy'!AC19</f>
        <v>0</v>
      </c>
      <c r="S8" s="10">
        <f>+'24-02-010 Ind. Proy'!AD19</f>
        <v>0</v>
      </c>
      <c r="T8" s="10">
        <f>+'24-02-010 Ind. Proy'!AE19</f>
        <v>0</v>
      </c>
      <c r="U8" s="10">
        <f>+'24-02-010 Ind. Proy'!AF19</f>
        <v>0</v>
      </c>
      <c r="V8" s="10">
        <f>+'24-02-010 Ind. Proy'!AG19</f>
        <v>0</v>
      </c>
      <c r="W8" s="10">
        <f>+'24-02-010 Ind. Proy'!AH19</f>
        <v>0</v>
      </c>
      <c r="X8" s="49">
        <f>+'24-02-010 Ind. Proy'!AI19</f>
        <v>0</v>
      </c>
      <c r="Y8" s="49">
        <f>+'24-02-010 Ind. Proy'!AJ19</f>
        <v>0</v>
      </c>
    </row>
    <row r="9" spans="1:36" s="45" customFormat="1" ht="24.75" customHeight="1" x14ac:dyDescent="0.25">
      <c r="A9" s="48" t="s">
        <v>44</v>
      </c>
      <c r="B9" s="10">
        <f>+'24-02-010 Ind. Proy'!J31</f>
        <v>0</v>
      </c>
      <c r="C9" s="10">
        <f>+'24-02-010 Ind. Proy'!K31</f>
        <v>0</v>
      </c>
      <c r="D9" s="10">
        <f>+'24-02-010 Ind. Proy'!M31</f>
        <v>0</v>
      </c>
      <c r="E9" s="10">
        <f>+'24-02-010 Ind. Proy'!N31</f>
        <v>0</v>
      </c>
      <c r="F9" s="10">
        <f>+'24-02-010 Ind. Proy'!O31</f>
        <v>0</v>
      </c>
      <c r="G9" s="10">
        <f>+'24-02-010 Ind. Proy'!R31</f>
        <v>0</v>
      </c>
      <c r="H9" s="10">
        <f>+'24-02-010 Ind. Proy'!S31</f>
        <v>0</v>
      </c>
      <c r="I9" s="10">
        <f>+'24-02-010 Ind. Proy'!T31</f>
        <v>0</v>
      </c>
      <c r="J9" s="10">
        <f>+'24-02-010 Ind. Proy'!U31</f>
        <v>0</v>
      </c>
      <c r="K9" s="10">
        <f>+'24-02-010 Ind. Proy'!V31</f>
        <v>0</v>
      </c>
      <c r="L9" s="10">
        <f>+'24-02-010 Ind. Proy'!W31</f>
        <v>0</v>
      </c>
      <c r="M9" s="10">
        <f>+'24-02-010 Ind. Proy'!X31</f>
        <v>0</v>
      </c>
      <c r="N9" s="10">
        <f>+'24-02-010 Ind. Proy'!Y31</f>
        <v>0</v>
      </c>
      <c r="O9" s="10">
        <f>+'24-02-010 Ind. Proy'!Z31</f>
        <v>0</v>
      </c>
      <c r="P9" s="10">
        <f>+'24-02-010 Ind. Proy'!AA31</f>
        <v>0</v>
      </c>
      <c r="Q9" s="10">
        <f>+'24-02-010 Ind. Proy'!AB31</f>
        <v>0</v>
      </c>
      <c r="R9" s="10">
        <f>+'24-02-010 Ind. Proy'!AC31</f>
        <v>0</v>
      </c>
      <c r="S9" s="10">
        <f>+'24-02-010 Ind. Proy'!AD31</f>
        <v>0</v>
      </c>
      <c r="T9" s="10">
        <f>+'24-02-010 Ind. Proy'!AE31</f>
        <v>0</v>
      </c>
      <c r="U9" s="10">
        <f>+'24-02-010 Ind. Proy'!AF31</f>
        <v>0</v>
      </c>
      <c r="V9" s="10">
        <f>+'24-02-010 Ind. Proy'!AG31</f>
        <v>0</v>
      </c>
      <c r="W9" s="10">
        <f>+'24-02-010 Ind. Proy'!AH31</f>
        <v>0</v>
      </c>
      <c r="X9" s="49">
        <f>+'24-02-010 Ind. Proy'!AI31</f>
        <v>0</v>
      </c>
      <c r="Y9" s="49">
        <f>+'24-02-010 Ind. Proy'!AJ31</f>
        <v>0</v>
      </c>
    </row>
    <row r="10" spans="1:36" s="45" customFormat="1" ht="24.75" customHeight="1" x14ac:dyDescent="0.25">
      <c r="A10" s="48" t="s">
        <v>46</v>
      </c>
      <c r="B10" s="10">
        <f>+'24-02-010 Ind. Proy'!J43</f>
        <v>0</v>
      </c>
      <c r="C10" s="10">
        <f>+'24-02-010 Ind. Proy'!K43</f>
        <v>0</v>
      </c>
      <c r="D10" s="10">
        <f>+'24-02-010 Ind. Proy'!M43</f>
        <v>0</v>
      </c>
      <c r="E10" s="10">
        <f>+'24-02-010 Ind. Proy'!N43</f>
        <v>0</v>
      </c>
      <c r="F10" s="10">
        <f>+'24-02-010 Ind. Proy'!O43</f>
        <v>0</v>
      </c>
      <c r="G10" s="10">
        <f>+'24-02-010 Ind. Proy'!R43</f>
        <v>0</v>
      </c>
      <c r="H10" s="10">
        <f>+'24-02-010 Ind. Proy'!S43</f>
        <v>0</v>
      </c>
      <c r="I10" s="10">
        <f>+'24-02-010 Ind. Proy'!T43</f>
        <v>0</v>
      </c>
      <c r="J10" s="10">
        <f>+'24-02-010 Ind. Proy'!U43</f>
        <v>0</v>
      </c>
      <c r="K10" s="10">
        <f>+'24-02-010 Ind. Proy'!V43</f>
        <v>0</v>
      </c>
      <c r="L10" s="10">
        <f>+'24-02-010 Ind. Proy'!W43</f>
        <v>0</v>
      </c>
      <c r="M10" s="10">
        <f>+'24-02-010 Ind. Proy'!X43</f>
        <v>0</v>
      </c>
      <c r="N10" s="10">
        <f>+'24-02-010 Ind. Proy'!Y43</f>
        <v>0</v>
      </c>
      <c r="O10" s="10">
        <f>+'24-02-010 Ind. Proy'!Z43</f>
        <v>0</v>
      </c>
      <c r="P10" s="10">
        <f>+'24-02-010 Ind. Proy'!AA43</f>
        <v>0</v>
      </c>
      <c r="Q10" s="10">
        <f>+'24-02-010 Ind. Proy'!AB43</f>
        <v>0</v>
      </c>
      <c r="R10" s="10">
        <f>+'24-02-010 Ind. Proy'!AC43</f>
        <v>0</v>
      </c>
      <c r="S10" s="10">
        <f>+'24-02-010 Ind. Proy'!AD43</f>
        <v>0</v>
      </c>
      <c r="T10" s="10">
        <f>+'24-02-010 Ind. Proy'!AE43</f>
        <v>0</v>
      </c>
      <c r="U10" s="10">
        <f>+'24-02-010 Ind. Proy'!AF43</f>
        <v>0</v>
      </c>
      <c r="V10" s="10">
        <f>+'24-02-010 Ind. Proy'!AG43</f>
        <v>0</v>
      </c>
      <c r="W10" s="10">
        <f>+'24-02-010 Ind. Proy'!AH43</f>
        <v>0</v>
      </c>
      <c r="X10" s="49">
        <f>+'24-02-010 Ind. Proy'!AI43</f>
        <v>0</v>
      </c>
      <c r="Y10" s="49">
        <f>+'24-02-010 Ind. Proy'!AJ43</f>
        <v>0</v>
      </c>
    </row>
    <row r="11" spans="1:36" s="45" customFormat="1" ht="24.75" customHeight="1" x14ac:dyDescent="0.25">
      <c r="A11" s="48" t="s">
        <v>48</v>
      </c>
      <c r="B11" s="10">
        <f>+'24-02-010 Ind. Proy'!J55</f>
        <v>0</v>
      </c>
      <c r="C11" s="10">
        <f>+'24-02-010 Ind. Proy'!K55</f>
        <v>0</v>
      </c>
      <c r="D11" s="10">
        <f>+'24-02-010 Ind. Proy'!M55</f>
        <v>0</v>
      </c>
      <c r="E11" s="10">
        <f>+'24-02-010 Ind. Proy'!N55</f>
        <v>0</v>
      </c>
      <c r="F11" s="10">
        <f>+'24-02-010 Ind. Proy'!O55</f>
        <v>0</v>
      </c>
      <c r="G11" s="10">
        <f>+'24-02-010 Ind. Proy'!R55</f>
        <v>0</v>
      </c>
      <c r="H11" s="10">
        <f>+'24-02-010 Ind. Proy'!S55</f>
        <v>0</v>
      </c>
      <c r="I11" s="10">
        <f>+'24-02-010 Ind. Proy'!T55</f>
        <v>0</v>
      </c>
      <c r="J11" s="10">
        <f>+'24-02-010 Ind. Proy'!U55</f>
        <v>0</v>
      </c>
      <c r="K11" s="10">
        <f>+'24-02-010 Ind. Proy'!V55</f>
        <v>0</v>
      </c>
      <c r="L11" s="10">
        <f>+'24-02-010 Ind. Proy'!W55</f>
        <v>0</v>
      </c>
      <c r="M11" s="10">
        <f>+'24-02-010 Ind. Proy'!X55</f>
        <v>0</v>
      </c>
      <c r="N11" s="10">
        <f>+'24-02-010 Ind. Proy'!Y55</f>
        <v>0</v>
      </c>
      <c r="O11" s="10">
        <f>+'24-02-010 Ind. Proy'!Z55</f>
        <v>0</v>
      </c>
      <c r="P11" s="10">
        <f>+'24-02-010 Ind. Proy'!AA55</f>
        <v>0</v>
      </c>
      <c r="Q11" s="10">
        <f>+'24-02-010 Ind. Proy'!AB55</f>
        <v>0</v>
      </c>
      <c r="R11" s="10">
        <f>+'24-02-010 Ind. Proy'!AC55</f>
        <v>0</v>
      </c>
      <c r="S11" s="10">
        <f>+'24-02-010 Ind. Proy'!AD55</f>
        <v>0</v>
      </c>
      <c r="T11" s="10">
        <f>+'24-02-010 Ind. Proy'!AE55</f>
        <v>0</v>
      </c>
      <c r="U11" s="10">
        <f>+'24-02-010 Ind. Proy'!AF55</f>
        <v>0</v>
      </c>
      <c r="V11" s="10">
        <f>+'24-02-010 Ind. Proy'!AG55</f>
        <v>0</v>
      </c>
      <c r="W11" s="10">
        <f>+'24-02-010 Ind. Proy'!AH55</f>
        <v>0</v>
      </c>
      <c r="X11" s="49">
        <f>+'24-02-010 Ind. Proy'!AI55</f>
        <v>0</v>
      </c>
      <c r="Y11" s="49">
        <f>+'24-02-010 Ind. Proy'!AJ55</f>
        <v>0</v>
      </c>
    </row>
    <row r="12" spans="1:36" s="45" customFormat="1" ht="24.75" customHeight="1" x14ac:dyDescent="0.25">
      <c r="A12" s="48" t="s">
        <v>50</v>
      </c>
      <c r="B12" s="10">
        <f>+'24-02-010 Ind. Proy'!J67</f>
        <v>0</v>
      </c>
      <c r="C12" s="10">
        <f>+'24-02-010 Ind. Proy'!K67</f>
        <v>0</v>
      </c>
      <c r="D12" s="10">
        <f>+'24-02-010 Ind. Proy'!M67</f>
        <v>0</v>
      </c>
      <c r="E12" s="10">
        <f>+'24-02-010 Ind. Proy'!N67</f>
        <v>0</v>
      </c>
      <c r="F12" s="10">
        <f>+'24-02-010 Ind. Proy'!O67</f>
        <v>0</v>
      </c>
      <c r="G12" s="10">
        <f>+'24-02-010 Ind. Proy'!R67</f>
        <v>0</v>
      </c>
      <c r="H12" s="10">
        <f>+'24-02-010 Ind. Proy'!S67</f>
        <v>0</v>
      </c>
      <c r="I12" s="10">
        <f>+'24-02-010 Ind. Proy'!T67</f>
        <v>0</v>
      </c>
      <c r="J12" s="10">
        <f>+'24-02-010 Ind. Proy'!U67</f>
        <v>0</v>
      </c>
      <c r="K12" s="10">
        <f>+'24-02-010 Ind. Proy'!V67</f>
        <v>0</v>
      </c>
      <c r="L12" s="10">
        <f>+'24-02-010 Ind. Proy'!W67</f>
        <v>0</v>
      </c>
      <c r="M12" s="10">
        <f>+'24-02-010 Ind. Proy'!X67</f>
        <v>0</v>
      </c>
      <c r="N12" s="10">
        <f>+'24-02-010 Ind. Proy'!Y67</f>
        <v>0</v>
      </c>
      <c r="O12" s="10">
        <f>+'24-02-010 Ind. Proy'!Z67</f>
        <v>0</v>
      </c>
      <c r="P12" s="10">
        <f>+'24-02-010 Ind. Proy'!AA67</f>
        <v>0</v>
      </c>
      <c r="Q12" s="10">
        <f>+'24-02-010 Ind. Proy'!AB67</f>
        <v>0</v>
      </c>
      <c r="R12" s="10">
        <f>+'24-02-010 Ind. Proy'!AC67</f>
        <v>0</v>
      </c>
      <c r="S12" s="10">
        <f>+'24-02-010 Ind. Proy'!AD67</f>
        <v>0</v>
      </c>
      <c r="T12" s="10">
        <f>+'24-02-010 Ind. Proy'!AE67</f>
        <v>0</v>
      </c>
      <c r="U12" s="10">
        <f>+'24-02-010 Ind. Proy'!AF67</f>
        <v>0</v>
      </c>
      <c r="V12" s="10">
        <f>+'24-02-010 Ind. Proy'!AG67</f>
        <v>0</v>
      </c>
      <c r="W12" s="10">
        <f>+'24-02-010 Ind. Proy'!AH67</f>
        <v>0</v>
      </c>
      <c r="X12" s="49">
        <f>+'24-02-010 Ind. Proy'!AI67</f>
        <v>0</v>
      </c>
      <c r="Y12" s="49">
        <f>+'24-02-010 Ind. Proy'!AJ67</f>
        <v>0</v>
      </c>
    </row>
    <row r="13" spans="1:36" s="45" customFormat="1" ht="24.75" customHeight="1" x14ac:dyDescent="0.25">
      <c r="A13" s="48" t="s">
        <v>52</v>
      </c>
      <c r="B13" s="10">
        <f>+'24-02-010 Ind. Proy'!J79</f>
        <v>0</v>
      </c>
      <c r="C13" s="10">
        <f>+'24-02-010 Ind. Proy'!K79</f>
        <v>0</v>
      </c>
      <c r="D13" s="10">
        <f>+'24-02-010 Ind. Proy'!M79</f>
        <v>0</v>
      </c>
      <c r="E13" s="10">
        <f>+'24-02-010 Ind. Proy'!N79</f>
        <v>0</v>
      </c>
      <c r="F13" s="10">
        <f>+'24-02-010 Ind. Proy'!O79</f>
        <v>0</v>
      </c>
      <c r="G13" s="10">
        <f>+'24-02-010 Ind. Proy'!R79</f>
        <v>0</v>
      </c>
      <c r="H13" s="10">
        <f>+'24-02-010 Ind. Proy'!S79</f>
        <v>0</v>
      </c>
      <c r="I13" s="10">
        <f>+'24-02-010 Ind. Proy'!T79</f>
        <v>0</v>
      </c>
      <c r="J13" s="10">
        <f>+'24-02-010 Ind. Proy'!U79</f>
        <v>0</v>
      </c>
      <c r="K13" s="10">
        <f>+'24-02-010 Ind. Proy'!V79</f>
        <v>0</v>
      </c>
      <c r="L13" s="10">
        <f>+'24-02-010 Ind. Proy'!W79</f>
        <v>0</v>
      </c>
      <c r="M13" s="10">
        <f>+'24-02-010 Ind. Proy'!X79</f>
        <v>0</v>
      </c>
      <c r="N13" s="10">
        <f>+'24-02-010 Ind. Proy'!Y79</f>
        <v>0</v>
      </c>
      <c r="O13" s="10">
        <f>+'24-02-010 Ind. Proy'!Z79</f>
        <v>0</v>
      </c>
      <c r="P13" s="10">
        <f>+'24-02-010 Ind. Proy'!AA79</f>
        <v>0</v>
      </c>
      <c r="Q13" s="10">
        <f>+'24-02-010 Ind. Proy'!AB79</f>
        <v>0</v>
      </c>
      <c r="R13" s="10">
        <f>+'24-02-010 Ind. Proy'!AC79</f>
        <v>0</v>
      </c>
      <c r="S13" s="10">
        <f>+'24-02-010 Ind. Proy'!AD79</f>
        <v>0</v>
      </c>
      <c r="T13" s="10">
        <f>+'24-02-010 Ind. Proy'!AE79</f>
        <v>0</v>
      </c>
      <c r="U13" s="10">
        <f>+'24-02-010 Ind. Proy'!AF79</f>
        <v>0</v>
      </c>
      <c r="V13" s="10">
        <f>+'24-02-010 Ind. Proy'!AG79</f>
        <v>0</v>
      </c>
      <c r="W13" s="10">
        <f>+'24-02-010 Ind. Proy'!AH79</f>
        <v>0</v>
      </c>
      <c r="X13" s="49">
        <f>+'24-02-010 Ind. Proy'!AI79</f>
        <v>0</v>
      </c>
      <c r="Y13" s="49">
        <f>+'24-02-010 Ind. Proy'!AJ79</f>
        <v>0</v>
      </c>
    </row>
    <row r="14" spans="1:36" s="45" customFormat="1" ht="24.75" customHeight="1" x14ac:dyDescent="0.25">
      <c r="A14" s="48" t="s">
        <v>54</v>
      </c>
      <c r="B14" s="10">
        <f>+'24-02-010 Ind. Proy'!J91</f>
        <v>0</v>
      </c>
      <c r="C14" s="10">
        <f>+'24-02-010 Ind. Proy'!K91</f>
        <v>0</v>
      </c>
      <c r="D14" s="10">
        <f>+'24-02-010 Ind. Proy'!M91</f>
        <v>0</v>
      </c>
      <c r="E14" s="10">
        <f>+'24-02-010 Ind. Proy'!N91</f>
        <v>0</v>
      </c>
      <c r="F14" s="10">
        <f>+'24-02-010 Ind. Proy'!O91</f>
        <v>0</v>
      </c>
      <c r="G14" s="10">
        <f>+'24-02-010 Ind. Proy'!R91</f>
        <v>0</v>
      </c>
      <c r="H14" s="10">
        <f>+'24-02-010 Ind. Proy'!S91</f>
        <v>0</v>
      </c>
      <c r="I14" s="10">
        <f>+'24-02-010 Ind. Proy'!T91</f>
        <v>0</v>
      </c>
      <c r="J14" s="10">
        <f>+'24-02-010 Ind. Proy'!U91</f>
        <v>0</v>
      </c>
      <c r="K14" s="10">
        <f>+'24-02-010 Ind. Proy'!V91</f>
        <v>0</v>
      </c>
      <c r="L14" s="10">
        <f>+'24-02-010 Ind. Proy'!W91</f>
        <v>0</v>
      </c>
      <c r="M14" s="10">
        <f>+'24-02-010 Ind. Proy'!X91</f>
        <v>0</v>
      </c>
      <c r="N14" s="10">
        <f>+'24-02-010 Ind. Proy'!Y91</f>
        <v>0</v>
      </c>
      <c r="O14" s="10">
        <f>+'24-02-010 Ind. Proy'!Z91</f>
        <v>0</v>
      </c>
      <c r="P14" s="10">
        <f>+'24-02-010 Ind. Proy'!AA91</f>
        <v>0</v>
      </c>
      <c r="Q14" s="10">
        <f>+'24-02-010 Ind. Proy'!AB91</f>
        <v>0</v>
      </c>
      <c r="R14" s="10">
        <f>+'24-02-010 Ind. Proy'!AC91</f>
        <v>0</v>
      </c>
      <c r="S14" s="10">
        <f>+'24-02-010 Ind. Proy'!AD91</f>
        <v>0</v>
      </c>
      <c r="T14" s="10">
        <f>+'24-02-010 Ind. Proy'!AE91</f>
        <v>0</v>
      </c>
      <c r="U14" s="10">
        <f>+'24-02-010 Ind. Proy'!AF91</f>
        <v>0</v>
      </c>
      <c r="V14" s="10">
        <f>+'24-02-010 Ind. Proy'!AG91</f>
        <v>0</v>
      </c>
      <c r="W14" s="10">
        <f>+'24-02-010 Ind. Proy'!AH91</f>
        <v>0</v>
      </c>
      <c r="X14" s="49">
        <f>+'24-02-010 Ind. Proy'!AI91</f>
        <v>0</v>
      </c>
      <c r="Y14" s="49">
        <f>+'24-02-010 Ind. Proy'!AJ91</f>
        <v>0</v>
      </c>
    </row>
    <row r="15" spans="1:36" s="45" customFormat="1" ht="24.75" customHeight="1" x14ac:dyDescent="0.25">
      <c r="A15" s="48" t="s">
        <v>56</v>
      </c>
      <c r="B15" s="10">
        <f>+'24-02-010 Ind. Proy'!J103</f>
        <v>0</v>
      </c>
      <c r="C15" s="10">
        <f>+'24-02-010 Ind. Proy'!K103</f>
        <v>0</v>
      </c>
      <c r="D15" s="10">
        <f>+'24-02-010 Ind. Proy'!M103</f>
        <v>0</v>
      </c>
      <c r="E15" s="10">
        <f>+'24-02-010 Ind. Proy'!N103</f>
        <v>0</v>
      </c>
      <c r="F15" s="10">
        <f>+'24-02-010 Ind. Proy'!O103</f>
        <v>0</v>
      </c>
      <c r="G15" s="10">
        <f>+'24-02-010 Ind. Proy'!R103</f>
        <v>0</v>
      </c>
      <c r="H15" s="10">
        <f>+'24-02-010 Ind. Proy'!S103</f>
        <v>0</v>
      </c>
      <c r="I15" s="10">
        <f>+'24-02-010 Ind. Proy'!T103</f>
        <v>0</v>
      </c>
      <c r="J15" s="10">
        <f>+'24-02-010 Ind. Proy'!U103</f>
        <v>0</v>
      </c>
      <c r="K15" s="10">
        <f>+'24-02-010 Ind. Proy'!V103</f>
        <v>0</v>
      </c>
      <c r="L15" s="10">
        <f>+'24-02-010 Ind. Proy'!W103</f>
        <v>0</v>
      </c>
      <c r="M15" s="10">
        <f>+'24-02-010 Ind. Proy'!X103</f>
        <v>0</v>
      </c>
      <c r="N15" s="10">
        <f>+'24-02-010 Ind. Proy'!Y103</f>
        <v>0</v>
      </c>
      <c r="O15" s="10">
        <f>+'24-02-010 Ind. Proy'!Z103</f>
        <v>0</v>
      </c>
      <c r="P15" s="10">
        <f>+'24-02-010 Ind. Proy'!AA103</f>
        <v>0</v>
      </c>
      <c r="Q15" s="10">
        <f>+'24-02-010 Ind. Proy'!AB103</f>
        <v>0</v>
      </c>
      <c r="R15" s="10">
        <f>+'24-02-010 Ind. Proy'!AC103</f>
        <v>0</v>
      </c>
      <c r="S15" s="10">
        <f>+'24-02-010 Ind. Proy'!AD103</f>
        <v>0</v>
      </c>
      <c r="T15" s="10">
        <f>+'24-02-010 Ind. Proy'!AE103</f>
        <v>0</v>
      </c>
      <c r="U15" s="10">
        <f>+'24-02-010 Ind. Proy'!AF103</f>
        <v>0</v>
      </c>
      <c r="V15" s="10">
        <f>+'24-02-010 Ind. Proy'!AG103</f>
        <v>0</v>
      </c>
      <c r="W15" s="10">
        <f>+'24-02-010 Ind. Proy'!AH103</f>
        <v>0</v>
      </c>
      <c r="X15" s="49">
        <f>+'24-02-010 Ind. Proy'!AI103</f>
        <v>0</v>
      </c>
      <c r="Y15" s="49">
        <f>+'24-02-010 Ind. Proy'!AJ103</f>
        <v>0</v>
      </c>
    </row>
    <row r="16" spans="1:36" s="45" customFormat="1" ht="24.75" customHeight="1" x14ac:dyDescent="0.25">
      <c r="A16" s="48" t="s">
        <v>58</v>
      </c>
      <c r="B16" s="10">
        <f>+'24-02-010 Ind. Proy'!J115</f>
        <v>0</v>
      </c>
      <c r="C16" s="10">
        <f>+'24-02-010 Ind. Proy'!K115</f>
        <v>0</v>
      </c>
      <c r="D16" s="10">
        <f>+'24-02-010 Ind. Proy'!M115</f>
        <v>0</v>
      </c>
      <c r="E16" s="10">
        <f>+'24-02-010 Ind. Proy'!N115</f>
        <v>0</v>
      </c>
      <c r="F16" s="10">
        <f>+'24-02-010 Ind. Proy'!O115</f>
        <v>0</v>
      </c>
      <c r="G16" s="10">
        <f>+'24-02-010 Ind. Proy'!R115</f>
        <v>0</v>
      </c>
      <c r="H16" s="10">
        <f>+'24-02-010 Ind. Proy'!S115</f>
        <v>0</v>
      </c>
      <c r="I16" s="10">
        <f>+'24-02-010 Ind. Proy'!T115</f>
        <v>0</v>
      </c>
      <c r="J16" s="10">
        <f>+'24-02-010 Ind. Proy'!U115</f>
        <v>0</v>
      </c>
      <c r="K16" s="10">
        <f>+'24-02-010 Ind. Proy'!V115</f>
        <v>0</v>
      </c>
      <c r="L16" s="10">
        <f>+'24-02-010 Ind. Proy'!W115</f>
        <v>0</v>
      </c>
      <c r="M16" s="10">
        <f>+'24-02-010 Ind. Proy'!X115</f>
        <v>0</v>
      </c>
      <c r="N16" s="10">
        <f>+'24-02-010 Ind. Proy'!Y115</f>
        <v>0</v>
      </c>
      <c r="O16" s="10">
        <f>+'24-02-010 Ind. Proy'!Z115</f>
        <v>0</v>
      </c>
      <c r="P16" s="10">
        <f>+'24-02-010 Ind. Proy'!AA115</f>
        <v>0</v>
      </c>
      <c r="Q16" s="10">
        <f>+'24-02-010 Ind. Proy'!AB115</f>
        <v>0</v>
      </c>
      <c r="R16" s="10">
        <f>+'24-02-010 Ind. Proy'!AC115</f>
        <v>0</v>
      </c>
      <c r="S16" s="10">
        <f>+'24-02-010 Ind. Proy'!AD115</f>
        <v>0</v>
      </c>
      <c r="T16" s="10">
        <f>+'24-02-010 Ind. Proy'!AE115</f>
        <v>0</v>
      </c>
      <c r="U16" s="10">
        <f>+'24-02-010 Ind. Proy'!AF115</f>
        <v>0</v>
      </c>
      <c r="V16" s="10">
        <f>+'24-02-010 Ind. Proy'!AG115</f>
        <v>0</v>
      </c>
      <c r="W16" s="10">
        <f>+'24-02-010 Ind. Proy'!AH115</f>
        <v>0</v>
      </c>
      <c r="X16" s="49">
        <f>+'24-02-010 Ind. Proy'!AI104</f>
        <v>0</v>
      </c>
      <c r="Y16" s="49">
        <f>+'24-02-010 Ind. Proy'!AJ115</f>
        <v>0</v>
      </c>
    </row>
    <row r="17" spans="1:25" s="45" customFormat="1" ht="24.75" customHeight="1" x14ac:dyDescent="0.25">
      <c r="A17" s="48" t="s">
        <v>60</v>
      </c>
      <c r="B17" s="10">
        <f>+'24-02-010 Ind. Proy'!J127</f>
        <v>0</v>
      </c>
      <c r="C17" s="10">
        <f>+'24-02-010 Ind. Proy'!K127</f>
        <v>0</v>
      </c>
      <c r="D17" s="10">
        <f>+'24-02-010 Ind. Proy'!M127</f>
        <v>0</v>
      </c>
      <c r="E17" s="10">
        <f>+'24-02-010 Ind. Proy'!N127</f>
        <v>0</v>
      </c>
      <c r="F17" s="10">
        <f>+'24-02-010 Ind. Proy'!O127</f>
        <v>0</v>
      </c>
      <c r="G17" s="10">
        <f>+'24-02-010 Ind. Proy'!R127</f>
        <v>0</v>
      </c>
      <c r="H17" s="10">
        <f>+'24-02-010 Ind. Proy'!S127</f>
        <v>0</v>
      </c>
      <c r="I17" s="10">
        <f>+'24-02-010 Ind. Proy'!T127</f>
        <v>0</v>
      </c>
      <c r="J17" s="10">
        <f>+'24-02-010 Ind. Proy'!U127</f>
        <v>0</v>
      </c>
      <c r="K17" s="10">
        <f>+'24-02-010 Ind. Proy'!V127</f>
        <v>0</v>
      </c>
      <c r="L17" s="10">
        <f>+'24-02-010 Ind. Proy'!W127</f>
        <v>0</v>
      </c>
      <c r="M17" s="10">
        <f>+'24-02-010 Ind. Proy'!X127</f>
        <v>0</v>
      </c>
      <c r="N17" s="10">
        <f>+'24-02-010 Ind. Proy'!Y127</f>
        <v>0</v>
      </c>
      <c r="O17" s="10">
        <f>+'24-02-010 Ind. Proy'!Z127</f>
        <v>0</v>
      </c>
      <c r="P17" s="10">
        <f>+'24-02-010 Ind. Proy'!AA127</f>
        <v>0</v>
      </c>
      <c r="Q17" s="10">
        <f>+'24-02-010 Ind. Proy'!AB127</f>
        <v>0</v>
      </c>
      <c r="R17" s="10">
        <f>+'24-02-010 Ind. Proy'!AC127</f>
        <v>0</v>
      </c>
      <c r="S17" s="10">
        <f>+'24-02-010 Ind. Proy'!AD127</f>
        <v>0</v>
      </c>
      <c r="T17" s="10">
        <f>+'24-02-010 Ind. Proy'!AE127</f>
        <v>0</v>
      </c>
      <c r="U17" s="10">
        <f>+'24-02-010 Ind. Proy'!AF127</f>
        <v>0</v>
      </c>
      <c r="V17" s="10">
        <f>+'24-02-010 Ind. Proy'!AG127</f>
        <v>0</v>
      </c>
      <c r="W17" s="10">
        <f>+'24-02-010 Ind. Proy'!AH127</f>
        <v>0</v>
      </c>
      <c r="X17" s="49">
        <f>+'24-02-010 Ind. Proy'!AI105</f>
        <v>0</v>
      </c>
      <c r="Y17" s="49">
        <f>+'24-02-010 Ind. Proy'!AJ116</f>
        <v>0</v>
      </c>
    </row>
    <row r="18" spans="1:25" s="45" customFormat="1" ht="24.75" customHeight="1" x14ac:dyDescent="0.25">
      <c r="A18" s="48" t="s">
        <v>62</v>
      </c>
      <c r="B18" s="10">
        <f>+'24-02-010 Ind. Proy'!J139</f>
        <v>0</v>
      </c>
      <c r="C18" s="10">
        <f>+'24-02-010 Ind. Proy'!K139</f>
        <v>0</v>
      </c>
      <c r="D18" s="10">
        <f>+'24-02-010 Ind. Proy'!M139</f>
        <v>0</v>
      </c>
      <c r="E18" s="10">
        <f>+'24-02-010 Ind. Proy'!N139</f>
        <v>0</v>
      </c>
      <c r="F18" s="10">
        <f>+'24-02-010 Ind. Proy'!O139</f>
        <v>0</v>
      </c>
      <c r="G18" s="10">
        <f>+'24-02-010 Ind. Proy'!R139</f>
        <v>0</v>
      </c>
      <c r="H18" s="10">
        <f>+'24-02-010 Ind. Proy'!S139</f>
        <v>0</v>
      </c>
      <c r="I18" s="10">
        <f>+'24-02-010 Ind. Proy'!T139</f>
        <v>0</v>
      </c>
      <c r="J18" s="10">
        <f>+'24-02-010 Ind. Proy'!U139</f>
        <v>0</v>
      </c>
      <c r="K18" s="10">
        <f>+'24-02-010 Ind. Proy'!V139</f>
        <v>0</v>
      </c>
      <c r="L18" s="10">
        <f>+'24-02-010 Ind. Proy'!W139</f>
        <v>0</v>
      </c>
      <c r="M18" s="10">
        <f>+'24-02-010 Ind. Proy'!X139</f>
        <v>0</v>
      </c>
      <c r="N18" s="10">
        <f>+'24-02-010 Ind. Proy'!Y139</f>
        <v>0</v>
      </c>
      <c r="O18" s="10">
        <f>+'24-02-010 Ind. Proy'!Z139</f>
        <v>0</v>
      </c>
      <c r="P18" s="10">
        <f>+'24-02-010 Ind. Proy'!AA139</f>
        <v>0</v>
      </c>
      <c r="Q18" s="10">
        <f>+'24-02-010 Ind. Proy'!AB139</f>
        <v>0</v>
      </c>
      <c r="R18" s="10">
        <f>+'24-02-010 Ind. Proy'!AC139</f>
        <v>0</v>
      </c>
      <c r="S18" s="10">
        <f>+'24-02-010 Ind. Proy'!AD139</f>
        <v>0</v>
      </c>
      <c r="T18" s="10">
        <f>+'24-02-010 Ind. Proy'!AE139</f>
        <v>0</v>
      </c>
      <c r="U18" s="10">
        <f>+'24-02-010 Ind. Proy'!AF139</f>
        <v>0</v>
      </c>
      <c r="V18" s="10">
        <f>+'24-02-010 Ind. Proy'!AG139</f>
        <v>0</v>
      </c>
      <c r="W18" s="10">
        <f>+'24-02-010 Ind. Proy'!AH139</f>
        <v>0</v>
      </c>
      <c r="X18" s="49">
        <f>+'24-02-010 Ind. Proy'!AI139</f>
        <v>0</v>
      </c>
      <c r="Y18" s="49">
        <f>+'24-02-010 Ind. Proy'!AJ139</f>
        <v>0</v>
      </c>
    </row>
    <row r="19" spans="1:25" s="45" customFormat="1" ht="24.75" customHeight="1" x14ac:dyDescent="0.25">
      <c r="A19" s="48" t="s">
        <v>64</v>
      </c>
      <c r="B19" s="10">
        <f>+'24-02-010 Ind. Proy'!J151</f>
        <v>0</v>
      </c>
      <c r="C19" s="10">
        <f>+'24-02-010 Ind. Proy'!K151</f>
        <v>0</v>
      </c>
      <c r="D19" s="10">
        <f>+'24-02-010 Ind. Proy'!M151</f>
        <v>0</v>
      </c>
      <c r="E19" s="10">
        <f>+'24-02-010 Ind. Proy'!N151</f>
        <v>0</v>
      </c>
      <c r="F19" s="10">
        <f>+'24-02-010 Ind. Proy'!O151</f>
        <v>0</v>
      </c>
      <c r="G19" s="10">
        <f>+'24-02-010 Ind. Proy'!R151</f>
        <v>0</v>
      </c>
      <c r="H19" s="10">
        <f>+'24-02-010 Ind. Proy'!S151</f>
        <v>0</v>
      </c>
      <c r="I19" s="10">
        <f>+'24-02-010 Ind. Proy'!T151</f>
        <v>0</v>
      </c>
      <c r="J19" s="10">
        <f>+'24-02-010 Ind. Proy'!U151</f>
        <v>0</v>
      </c>
      <c r="K19" s="10">
        <f>+'24-02-010 Ind. Proy'!V151</f>
        <v>0</v>
      </c>
      <c r="L19" s="10">
        <f>+'24-02-010 Ind. Proy'!W151</f>
        <v>0</v>
      </c>
      <c r="M19" s="10">
        <f>+'24-02-010 Ind. Proy'!X151</f>
        <v>0</v>
      </c>
      <c r="N19" s="10">
        <f>+'24-02-010 Ind. Proy'!Y151</f>
        <v>0</v>
      </c>
      <c r="O19" s="10">
        <f>+'24-02-010 Ind. Proy'!Z151</f>
        <v>0</v>
      </c>
      <c r="P19" s="10">
        <f>+'24-02-010 Ind. Proy'!AA151</f>
        <v>0</v>
      </c>
      <c r="Q19" s="10">
        <f>+'24-02-010 Ind. Proy'!AB151</f>
        <v>0</v>
      </c>
      <c r="R19" s="10">
        <f>+'24-02-010 Ind. Proy'!AC151</f>
        <v>0</v>
      </c>
      <c r="S19" s="10">
        <f>+'24-02-010 Ind. Proy'!AD151</f>
        <v>0</v>
      </c>
      <c r="T19" s="10">
        <f>+'24-02-010 Ind. Proy'!AE151</f>
        <v>0</v>
      </c>
      <c r="U19" s="10">
        <f>+'24-02-010 Ind. Proy'!AF151</f>
        <v>0</v>
      </c>
      <c r="V19" s="10">
        <f>+'24-02-010 Ind. Proy'!AG151</f>
        <v>0</v>
      </c>
      <c r="W19" s="10">
        <f>+'24-02-010 Ind. Proy'!AH151</f>
        <v>0</v>
      </c>
      <c r="X19" s="49">
        <f>+'24-02-010 Ind. Proy'!AI151</f>
        <v>0</v>
      </c>
      <c r="Y19" s="49">
        <f>+'24-02-010 Ind. Proy'!AJ151</f>
        <v>0</v>
      </c>
    </row>
    <row r="20" spans="1:25" s="45" customFormat="1" ht="24.75" customHeight="1" x14ac:dyDescent="0.25">
      <c r="A20" s="50" t="s">
        <v>66</v>
      </c>
      <c r="B20" s="10">
        <f>+'24-02-010 Ind. Proy'!J163</f>
        <v>0</v>
      </c>
      <c r="C20" s="10">
        <f>+'24-02-010 Ind. Proy'!K163</f>
        <v>0</v>
      </c>
      <c r="D20" s="10">
        <f>+'24-02-010 Ind. Proy'!M163</f>
        <v>0</v>
      </c>
      <c r="E20" s="10">
        <f>+'24-02-010 Ind. Proy'!N163</f>
        <v>0</v>
      </c>
      <c r="F20" s="10">
        <f>+'24-02-010 Ind. Proy'!O163</f>
        <v>0</v>
      </c>
      <c r="G20" s="10">
        <f>+'24-02-010 Ind. Proy'!R163</f>
        <v>0</v>
      </c>
      <c r="H20" s="10">
        <f>+'24-02-010 Ind. Proy'!S163</f>
        <v>0</v>
      </c>
      <c r="I20" s="10">
        <f>+'24-02-010 Ind. Proy'!T163</f>
        <v>0</v>
      </c>
      <c r="J20" s="10">
        <f>+'24-02-010 Ind. Proy'!U163</f>
        <v>0</v>
      </c>
      <c r="K20" s="10">
        <f>+'24-02-010 Ind. Proy'!V163</f>
        <v>0</v>
      </c>
      <c r="L20" s="10">
        <f>+'24-02-010 Ind. Proy'!W163</f>
        <v>0</v>
      </c>
      <c r="M20" s="10">
        <f>+'24-02-010 Ind. Proy'!X163</f>
        <v>0</v>
      </c>
      <c r="N20" s="10">
        <f>+'24-02-010 Ind. Proy'!Y163</f>
        <v>0</v>
      </c>
      <c r="O20" s="10">
        <f>+'24-02-010 Ind. Proy'!Z163</f>
        <v>0</v>
      </c>
      <c r="P20" s="10">
        <f>+'24-02-010 Ind. Proy'!AA163</f>
        <v>0</v>
      </c>
      <c r="Q20" s="10">
        <f>+'24-02-010 Ind. Proy'!AB163</f>
        <v>0</v>
      </c>
      <c r="R20" s="10">
        <f>+'24-02-010 Ind. Proy'!AC163</f>
        <v>0</v>
      </c>
      <c r="S20" s="10">
        <f>+'24-02-010 Ind. Proy'!AD163</f>
        <v>0</v>
      </c>
      <c r="T20" s="10">
        <f>+'24-02-010 Ind. Proy'!AE163</f>
        <v>0</v>
      </c>
      <c r="U20" s="10">
        <f>+'24-02-010 Ind. Proy'!AF163</f>
        <v>0</v>
      </c>
      <c r="V20" s="10">
        <f>+'24-02-010 Ind. Proy'!AG163</f>
        <v>0</v>
      </c>
      <c r="W20" s="10">
        <f>+'24-02-010 Ind. Proy'!AH163</f>
        <v>0</v>
      </c>
      <c r="X20" s="49">
        <f>+'24-02-010 Ind. Proy'!AI163</f>
        <v>0</v>
      </c>
      <c r="Y20" s="49">
        <f>+'24-02-010 Ind. Proy'!AJ163</f>
        <v>0</v>
      </c>
    </row>
    <row r="21" spans="1:25" s="45" customFormat="1" ht="24.75" customHeight="1" x14ac:dyDescent="0.25">
      <c r="A21" s="50" t="s">
        <v>68</v>
      </c>
      <c r="B21" s="10">
        <f>+'24-02-010 Ind. Proy'!J175</f>
        <v>0</v>
      </c>
      <c r="C21" s="10">
        <f>+'24-02-010 Ind. Proy'!K175</f>
        <v>0</v>
      </c>
      <c r="D21" s="10">
        <f>+'24-02-010 Ind. Proy'!M175</f>
        <v>0</v>
      </c>
      <c r="E21" s="10">
        <f>+'24-02-010 Ind. Proy'!N175</f>
        <v>0</v>
      </c>
      <c r="F21" s="10">
        <f>+'24-02-010 Ind. Proy'!O175</f>
        <v>0</v>
      </c>
      <c r="G21" s="10">
        <f>+'24-02-010 Ind. Proy'!R175</f>
        <v>0</v>
      </c>
      <c r="H21" s="10">
        <f>+'24-02-010 Ind. Proy'!S175</f>
        <v>0</v>
      </c>
      <c r="I21" s="10">
        <f>+'24-02-010 Ind. Proy'!T175</f>
        <v>0</v>
      </c>
      <c r="J21" s="10">
        <f>+'24-02-010 Ind. Proy'!U175</f>
        <v>0</v>
      </c>
      <c r="K21" s="10">
        <f>+'24-02-010 Ind. Proy'!V175</f>
        <v>0</v>
      </c>
      <c r="L21" s="10">
        <f>+'24-02-010 Ind. Proy'!W175</f>
        <v>0</v>
      </c>
      <c r="M21" s="10">
        <f>+'24-02-010 Ind. Proy'!X175</f>
        <v>0</v>
      </c>
      <c r="N21" s="10">
        <f>+'24-02-010 Ind. Proy'!Y175</f>
        <v>0</v>
      </c>
      <c r="O21" s="10">
        <f>+'24-02-010 Ind. Proy'!Z175</f>
        <v>0</v>
      </c>
      <c r="P21" s="10">
        <f>+'24-02-010 Ind. Proy'!AA175</f>
        <v>0</v>
      </c>
      <c r="Q21" s="10">
        <f>+'24-02-010 Ind. Proy'!AB175</f>
        <v>0</v>
      </c>
      <c r="R21" s="10">
        <f>+'24-02-010 Ind. Proy'!AC175</f>
        <v>0</v>
      </c>
      <c r="S21" s="10">
        <f>+'24-02-010 Ind. Proy'!AD175</f>
        <v>0</v>
      </c>
      <c r="T21" s="10">
        <f>+'24-02-010 Ind. Proy'!AE175</f>
        <v>0</v>
      </c>
      <c r="U21" s="10">
        <f>+'24-02-010 Ind. Proy'!AF175</f>
        <v>0</v>
      </c>
      <c r="V21" s="10">
        <f>+'24-02-010 Ind. Proy'!AG175</f>
        <v>0</v>
      </c>
      <c r="W21" s="10">
        <f>+'24-02-010 Ind. Proy'!AH175</f>
        <v>0</v>
      </c>
      <c r="X21" s="49">
        <f>+'24-02-010 Ind. Proy'!AI175</f>
        <v>0</v>
      </c>
      <c r="Y21" s="49">
        <f>+'24-02-010 Ind. Proy'!AJ175</f>
        <v>0</v>
      </c>
    </row>
    <row r="22" spans="1:25" s="45" customFormat="1" ht="24.75" customHeight="1" x14ac:dyDescent="0.25">
      <c r="A22" s="50" t="s">
        <v>70</v>
      </c>
      <c r="B22" s="10">
        <f>+'24-02-010 Ind. Proy'!J187</f>
        <v>0</v>
      </c>
      <c r="C22" s="10">
        <f>+'24-02-010 Ind. Proy'!K187</f>
        <v>0</v>
      </c>
      <c r="D22" s="10">
        <f>+'24-02-010 Ind. Proy'!M187</f>
        <v>0</v>
      </c>
      <c r="E22" s="10">
        <f>+'24-02-010 Ind. Proy'!N187</f>
        <v>0</v>
      </c>
      <c r="F22" s="10">
        <f>+'24-02-010 Ind. Proy'!O187</f>
        <v>0</v>
      </c>
      <c r="G22" s="10">
        <f>+'24-02-010 Ind. Proy'!R187</f>
        <v>0</v>
      </c>
      <c r="H22" s="10">
        <f>+'24-02-010 Ind. Proy'!S187</f>
        <v>0</v>
      </c>
      <c r="I22" s="10">
        <f>+'24-02-010 Ind. Proy'!T187</f>
        <v>0</v>
      </c>
      <c r="J22" s="10">
        <f>+'24-02-010 Ind. Proy'!U187</f>
        <v>0</v>
      </c>
      <c r="K22" s="10">
        <f>+'24-02-010 Ind. Proy'!V187</f>
        <v>0</v>
      </c>
      <c r="L22" s="10">
        <f>+'24-02-010 Ind. Proy'!W187</f>
        <v>0</v>
      </c>
      <c r="M22" s="10">
        <f>+'24-02-010 Ind. Proy'!X187</f>
        <v>0</v>
      </c>
      <c r="N22" s="10">
        <f>+'24-02-010 Ind. Proy'!Y187</f>
        <v>0</v>
      </c>
      <c r="O22" s="10">
        <f>+'24-02-010 Ind. Proy'!Z187</f>
        <v>0</v>
      </c>
      <c r="P22" s="10">
        <f>+'24-02-010 Ind. Proy'!AA187</f>
        <v>0</v>
      </c>
      <c r="Q22" s="10">
        <f>+'24-02-010 Ind. Proy'!AB187</f>
        <v>0</v>
      </c>
      <c r="R22" s="10">
        <f>+'24-02-010 Ind. Proy'!AC187</f>
        <v>0</v>
      </c>
      <c r="S22" s="10">
        <f>+'24-02-010 Ind. Proy'!AD187</f>
        <v>0</v>
      </c>
      <c r="T22" s="10">
        <f>+'24-02-010 Ind. Proy'!AE187</f>
        <v>0</v>
      </c>
      <c r="U22" s="10">
        <f>+'24-02-010 Ind. Proy'!AF187</f>
        <v>0</v>
      </c>
      <c r="V22" s="10">
        <f>+'24-02-010 Ind. Proy'!AG187</f>
        <v>0</v>
      </c>
      <c r="W22" s="10">
        <f>+'24-02-010 Ind. Proy'!AH187</f>
        <v>0</v>
      </c>
      <c r="X22" s="49">
        <f>+'24-02-010 Ind. Proy'!AI187</f>
        <v>0</v>
      </c>
      <c r="Y22" s="49">
        <f>+'24-02-010 Ind. Proy'!AJ187</f>
        <v>0</v>
      </c>
    </row>
    <row r="23" spans="1:25" s="45" customFormat="1" ht="24.75" customHeight="1" x14ac:dyDescent="0.25">
      <c r="A23" s="51" t="s">
        <v>72</v>
      </c>
      <c r="B23" s="10">
        <f>+'24-02-010 Ind. Proy'!J190</f>
        <v>1871708000</v>
      </c>
      <c r="C23" s="10">
        <f>+'24-02-010 Ind. Proy'!K190</f>
        <v>1871708000</v>
      </c>
      <c r="D23" s="10">
        <f>+'24-02-010 Ind. Proy'!M190</f>
        <v>0</v>
      </c>
      <c r="E23" s="10">
        <f>+'24-02-010 Ind. Proy'!N190</f>
        <v>0</v>
      </c>
      <c r="F23" s="10">
        <f>+'24-02-010 Ind. Proy'!O190</f>
        <v>0</v>
      </c>
      <c r="G23" s="10">
        <f>+'24-02-010 Ind. Proy'!R190</f>
        <v>0</v>
      </c>
      <c r="H23" s="10">
        <f>+'24-02-010 Ind. Proy'!S190</f>
        <v>0</v>
      </c>
      <c r="I23" s="10">
        <f>+'24-02-010 Ind. Proy'!T190</f>
        <v>0</v>
      </c>
      <c r="J23" s="10">
        <f>+'24-02-010 Ind. Proy'!U190</f>
        <v>0</v>
      </c>
      <c r="K23" s="10">
        <f>+'24-02-010 Ind. Proy'!V190</f>
        <v>0</v>
      </c>
      <c r="L23" s="10">
        <f>+'24-02-010 Ind. Proy'!W190</f>
        <v>561512400</v>
      </c>
      <c r="M23" s="10">
        <f>+'24-02-010 Ind. Proy'!X190</f>
        <v>0</v>
      </c>
      <c r="N23" s="10">
        <f>+'24-02-010 Ind. Proy'!Y190</f>
        <v>561512400</v>
      </c>
      <c r="O23" s="10">
        <f>+'24-02-010 Ind. Proy'!Z190</f>
        <v>0</v>
      </c>
      <c r="P23" s="10">
        <f>+'24-02-010 Ind. Proy'!AA190</f>
        <v>0</v>
      </c>
      <c r="Q23" s="10">
        <f>+'24-02-010 Ind. Proy'!AB190</f>
        <v>0</v>
      </c>
      <c r="R23" s="10">
        <f>+'24-02-010 Ind. Proy'!AC190</f>
        <v>0</v>
      </c>
      <c r="S23" s="10">
        <f>+'24-02-010 Ind. Proy'!AD190</f>
        <v>0</v>
      </c>
      <c r="T23" s="10">
        <f>+'24-02-010 Ind. Proy'!AE190</f>
        <v>0</v>
      </c>
      <c r="U23" s="10">
        <f>+'24-02-010 Ind. Proy'!AF190</f>
        <v>0</v>
      </c>
      <c r="V23" s="10">
        <f>+'24-02-010 Ind. Proy'!AG190</f>
        <v>0</v>
      </c>
      <c r="W23" s="10">
        <f>+'24-02-010 Ind. Proy'!AH190</f>
        <v>561512400</v>
      </c>
      <c r="X23" s="49">
        <f>+'24-02-010 Ind. Proy'!AI190</f>
        <v>0.3</v>
      </c>
      <c r="Y23" s="49">
        <f>+'24-02-010 Ind. Proy'!AJ190</f>
        <v>1</v>
      </c>
    </row>
    <row r="24" spans="1:25" ht="25.5" x14ac:dyDescent="0.25">
      <c r="A24" s="173" t="str">
        <f>"TOTAL ASIG."&amp;" "&amp;$A$5</f>
        <v>TOTAL ASIG. 24-02-010 "Programa de Ayudas Técnicas - SENADIS"</v>
      </c>
      <c r="B24" s="174">
        <f t="shared" ref="B24:W24" si="0">SUM(B8:B23)</f>
        <v>1871708000</v>
      </c>
      <c r="C24" s="174">
        <f t="shared" si="0"/>
        <v>1871708000</v>
      </c>
      <c r="D24" s="174">
        <f t="shared" si="0"/>
        <v>0</v>
      </c>
      <c r="E24" s="174">
        <f>SUM(E8:E23)</f>
        <v>0</v>
      </c>
      <c r="F24" s="174">
        <f t="shared" si="0"/>
        <v>0</v>
      </c>
      <c r="G24" s="174">
        <f t="shared" si="0"/>
        <v>0</v>
      </c>
      <c r="H24" s="174">
        <f t="shared" si="0"/>
        <v>0</v>
      </c>
      <c r="I24" s="174">
        <f t="shared" si="0"/>
        <v>0</v>
      </c>
      <c r="J24" s="174">
        <f t="shared" si="0"/>
        <v>0</v>
      </c>
      <c r="K24" s="174">
        <f t="shared" si="0"/>
        <v>0</v>
      </c>
      <c r="L24" s="174">
        <f t="shared" si="0"/>
        <v>561512400</v>
      </c>
      <c r="M24" s="174">
        <f t="shared" si="0"/>
        <v>0</v>
      </c>
      <c r="N24" s="174">
        <f t="shared" si="0"/>
        <v>561512400</v>
      </c>
      <c r="O24" s="174">
        <f t="shared" si="0"/>
        <v>0</v>
      </c>
      <c r="P24" s="174">
        <f t="shared" si="0"/>
        <v>0</v>
      </c>
      <c r="Q24" s="174">
        <f t="shared" si="0"/>
        <v>0</v>
      </c>
      <c r="R24" s="174">
        <f t="shared" si="0"/>
        <v>0</v>
      </c>
      <c r="S24" s="174">
        <f t="shared" si="0"/>
        <v>0</v>
      </c>
      <c r="T24" s="174">
        <f t="shared" si="0"/>
        <v>0</v>
      </c>
      <c r="U24" s="174">
        <f t="shared" si="0"/>
        <v>0</v>
      </c>
      <c r="V24" s="174">
        <f t="shared" si="0"/>
        <v>0</v>
      </c>
      <c r="W24" s="174">
        <f t="shared" si="0"/>
        <v>561512400</v>
      </c>
      <c r="X24" s="175">
        <f>+'24-02-010 Ind. Proy'!AI191</f>
        <v>0.3</v>
      </c>
      <c r="Y24" s="175">
        <f>'24-02-010 Ind. Proy'!AJ191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1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</row>
    <row r="34" spans="2:21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</row>
    <row r="35" spans="2:21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</row>
    <row r="36" spans="2:21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</row>
    <row r="37" spans="2:21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</row>
    <row r="38" spans="2:21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</row>
    <row r="39" spans="2:21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</row>
    <row r="40" spans="2:21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</row>
    <row r="41" spans="2:21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2:Y2"/>
    <mergeCell ref="A3:Y3"/>
    <mergeCell ref="A4:Y4"/>
    <mergeCell ref="A5:Y5"/>
    <mergeCell ref="A1:Y1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pane xSplit="5" ySplit="7" topLeftCell="F8" activePane="bottomRight" state="frozen"/>
      <selection activeCell="H7" sqref="H1:I1048576"/>
      <selection pane="topRight" activeCell="H7" sqref="H1:I1048576"/>
      <selection pane="bottomLeft" activeCell="H7" sqref="H1:I1048576"/>
      <selection pane="bottomRight" activeCell="K190" sqref="K190"/>
    </sheetView>
  </sheetViews>
  <sheetFormatPr baseColWidth="10" defaultRowHeight="12.75" outlineLevelRow="1" outlineLevelCol="1" x14ac:dyDescent="0.25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245" t="s">
        <v>157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</row>
    <row r="2" spans="1:44" s="12" customFormat="1" ht="16.5" customHeight="1" x14ac:dyDescent="0.25">
      <c r="A2" s="240" t="s">
        <v>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44" s="12" customFormat="1" ht="16.5" customHeight="1" x14ac:dyDescent="0.25">
      <c r="A3" s="246" t="str">
        <f>'24-01-025 Ind. Proy'!A3:AJ3</f>
        <v>EJECUCIÓN AL 30 DE JUNIO DE 2019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1:44" s="12" customFormat="1" ht="16.5" customHeight="1" x14ac:dyDescent="0.25">
      <c r="A4" s="241" t="s">
        <v>1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1:44" ht="17.25" customHeight="1" x14ac:dyDescent="0.25">
      <c r="A5" s="233" t="s">
        <v>95</v>
      </c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5"/>
      <c r="V5" s="152"/>
      <c r="W5" s="152"/>
      <c r="X5" s="152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60"/>
      <c r="AJ5" s="161"/>
    </row>
    <row r="6" spans="1:44" s="71" customFormat="1" x14ac:dyDescent="0.25">
      <c r="A6" s="216" t="s">
        <v>2</v>
      </c>
      <c r="B6" s="218" t="s">
        <v>78</v>
      </c>
      <c r="C6" s="153" t="s">
        <v>3</v>
      </c>
      <c r="D6" s="218" t="s">
        <v>4</v>
      </c>
      <c r="E6" s="216" t="s">
        <v>5</v>
      </c>
      <c r="F6" s="218" t="s">
        <v>6</v>
      </c>
      <c r="G6" s="216" t="s">
        <v>7</v>
      </c>
      <c r="H6" s="216" t="s">
        <v>8</v>
      </c>
      <c r="I6" s="216"/>
      <c r="J6" s="236" t="s">
        <v>9</v>
      </c>
      <c r="K6" s="236" t="s">
        <v>10</v>
      </c>
      <c r="L6" s="216" t="s">
        <v>11</v>
      </c>
      <c r="M6" s="226" t="s">
        <v>12</v>
      </c>
      <c r="N6" s="227"/>
      <c r="O6" s="228"/>
      <c r="P6" s="216" t="s">
        <v>13</v>
      </c>
      <c r="Q6" s="218" t="s">
        <v>14</v>
      </c>
      <c r="R6" s="220" t="s">
        <v>15</v>
      </c>
      <c r="S6" s="220"/>
      <c r="T6" s="220"/>
      <c r="U6" s="221" t="s">
        <v>16</v>
      </c>
      <c r="V6" s="220" t="s">
        <v>15</v>
      </c>
      <c r="W6" s="220"/>
      <c r="X6" s="220"/>
      <c r="Y6" s="221" t="s">
        <v>17</v>
      </c>
      <c r="Z6" s="220" t="s">
        <v>15</v>
      </c>
      <c r="AA6" s="220"/>
      <c r="AB6" s="220"/>
      <c r="AC6" s="221" t="s">
        <v>18</v>
      </c>
      <c r="AD6" s="220" t="s">
        <v>15</v>
      </c>
      <c r="AE6" s="220"/>
      <c r="AF6" s="220"/>
      <c r="AG6" s="221" t="s">
        <v>19</v>
      </c>
      <c r="AH6" s="221" t="s">
        <v>20</v>
      </c>
      <c r="AI6" s="217" t="s">
        <v>21</v>
      </c>
      <c r="AJ6" s="217"/>
      <c r="AK6" s="12"/>
      <c r="AL6" s="12"/>
      <c r="AM6" s="12"/>
      <c r="AN6" s="12"/>
      <c r="AO6" s="12"/>
      <c r="AP6" s="12"/>
      <c r="AQ6" s="12"/>
      <c r="AR6" s="12"/>
    </row>
    <row r="7" spans="1:44" s="71" customFormat="1" ht="25.5" x14ac:dyDescent="0.25">
      <c r="A7" s="216"/>
      <c r="B7" s="219"/>
      <c r="C7" s="153" t="s">
        <v>22</v>
      </c>
      <c r="D7" s="219"/>
      <c r="E7" s="216"/>
      <c r="F7" s="219"/>
      <c r="G7" s="216"/>
      <c r="H7" s="154" t="s">
        <v>23</v>
      </c>
      <c r="I7" s="154" t="s">
        <v>24</v>
      </c>
      <c r="J7" s="237"/>
      <c r="K7" s="237"/>
      <c r="L7" s="216"/>
      <c r="M7" s="155" t="s">
        <v>25</v>
      </c>
      <c r="N7" s="155" t="s">
        <v>26</v>
      </c>
      <c r="O7" s="155" t="s">
        <v>27</v>
      </c>
      <c r="P7" s="216"/>
      <c r="Q7" s="219"/>
      <c r="R7" s="156" t="s">
        <v>28</v>
      </c>
      <c r="S7" s="156" t="s">
        <v>29</v>
      </c>
      <c r="T7" s="156" t="s">
        <v>30</v>
      </c>
      <c r="U7" s="222"/>
      <c r="V7" s="156" t="s">
        <v>31</v>
      </c>
      <c r="W7" s="156" t="s">
        <v>32</v>
      </c>
      <c r="X7" s="156" t="s">
        <v>33</v>
      </c>
      <c r="Y7" s="222"/>
      <c r="Z7" s="156" t="s">
        <v>34</v>
      </c>
      <c r="AA7" s="156" t="s">
        <v>35</v>
      </c>
      <c r="AB7" s="156" t="s">
        <v>36</v>
      </c>
      <c r="AC7" s="222"/>
      <c r="AD7" s="156" t="s">
        <v>37</v>
      </c>
      <c r="AE7" s="156" t="s">
        <v>38</v>
      </c>
      <c r="AF7" s="156" t="s">
        <v>39</v>
      </c>
      <c r="AG7" s="222"/>
      <c r="AH7" s="222"/>
      <c r="AI7" s="158" t="s">
        <v>40</v>
      </c>
      <c r="AJ7" s="158" t="s">
        <v>41</v>
      </c>
      <c r="AK7" s="12"/>
      <c r="AL7" s="12"/>
      <c r="AM7" s="12"/>
      <c r="AN7" s="12"/>
      <c r="AO7" s="12"/>
      <c r="AP7" s="12"/>
      <c r="AQ7" s="12"/>
      <c r="AR7" s="12"/>
    </row>
    <row r="8" spans="1:44" ht="12.75" hidden="1" customHeight="1" x14ac:dyDescent="0.25">
      <c r="A8" s="251" t="s">
        <v>42</v>
      </c>
      <c r="B8" s="252"/>
      <c r="C8" s="252"/>
      <c r="D8" s="252"/>
      <c r="E8" s="253"/>
      <c r="F8" s="17"/>
      <c r="G8" s="18"/>
      <c r="H8" s="19"/>
      <c r="I8" s="19"/>
      <c r="J8" s="77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7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7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 t="str">
        <f t="shared" si="1"/>
        <v>-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7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7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 t="str">
        <f t="shared" si="1"/>
        <v>-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7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7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7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 t="str">
        <f t="shared" si="1"/>
        <v>-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7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247" t="s">
        <v>43</v>
      </c>
      <c r="B19" s="248"/>
      <c r="C19" s="249"/>
      <c r="D19" s="249"/>
      <c r="E19" s="249"/>
      <c r="F19" s="249"/>
      <c r="G19" s="249"/>
      <c r="H19" s="249"/>
      <c r="I19" s="250"/>
      <c r="J19" s="69">
        <f>SUM(J9:J18)</f>
        <v>0</v>
      </c>
      <c r="K19" s="69">
        <f>SUM(K9:K18)</f>
        <v>0</v>
      </c>
      <c r="L19" s="81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8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254" t="s">
        <v>44</v>
      </c>
      <c r="B20" s="255"/>
      <c r="C20" s="255"/>
      <c r="D20" s="255"/>
      <c r="E20" s="256"/>
      <c r="F20" s="17"/>
      <c r="G20" s="18"/>
      <c r="H20" s="19"/>
      <c r="I20" s="19"/>
      <c r="J20" s="7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8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8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 t="str">
        <f t="shared" si="9"/>
        <v>-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8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8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8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 t="str">
        <f t="shared" si="9"/>
        <v>-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8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8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8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 t="str">
        <f t="shared" si="9"/>
        <v>-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8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247" t="s">
        <v>45</v>
      </c>
      <c r="B31" s="248"/>
      <c r="C31" s="249"/>
      <c r="D31" s="249"/>
      <c r="E31" s="249"/>
      <c r="F31" s="249"/>
      <c r="G31" s="249"/>
      <c r="H31" s="249"/>
      <c r="I31" s="250"/>
      <c r="J31" s="69">
        <f>SUM(J21:J30)</f>
        <v>0</v>
      </c>
      <c r="K31" s="69">
        <f>SUM(K21:K30)</f>
        <v>0</v>
      </c>
      <c r="L31" s="81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8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254" t="s">
        <v>46</v>
      </c>
      <c r="B32" s="255"/>
      <c r="C32" s="255"/>
      <c r="D32" s="255"/>
      <c r="E32" s="256"/>
      <c r="F32" s="17"/>
      <c r="G32" s="18"/>
      <c r="H32" s="19"/>
      <c r="I32" s="19"/>
      <c r="J32" s="77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7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7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 t="str">
        <f t="shared" si="17"/>
        <v>-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7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7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 t="str">
        <f t="shared" si="17"/>
        <v>-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7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7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 t="str">
        <f t="shared" si="17"/>
        <v>-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7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247" t="s">
        <v>47</v>
      </c>
      <c r="B43" s="248"/>
      <c r="C43" s="249"/>
      <c r="D43" s="249"/>
      <c r="E43" s="249"/>
      <c r="F43" s="249"/>
      <c r="G43" s="249"/>
      <c r="H43" s="249"/>
      <c r="I43" s="250"/>
      <c r="J43" s="69">
        <f>SUM(J33:J42)</f>
        <v>0</v>
      </c>
      <c r="K43" s="69">
        <f>SUM(K33:K42)</f>
        <v>0</v>
      </c>
      <c r="L43" s="81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8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254" t="s">
        <v>48</v>
      </c>
      <c r="B44" s="255"/>
      <c r="C44" s="255"/>
      <c r="D44" s="255"/>
      <c r="E44" s="256"/>
      <c r="F44" s="17"/>
      <c r="G44" s="18"/>
      <c r="H44" s="19"/>
      <c r="I44" s="19"/>
      <c r="J44" s="77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7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7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7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 t="str">
        <f t="shared" si="25"/>
        <v>-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7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7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 t="str">
        <f t="shared" si="25"/>
        <v>-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7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7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7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 t="str">
        <f t="shared" si="25"/>
        <v>-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7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247" t="s">
        <v>49</v>
      </c>
      <c r="B55" s="248"/>
      <c r="C55" s="249"/>
      <c r="D55" s="249"/>
      <c r="E55" s="249"/>
      <c r="F55" s="249"/>
      <c r="G55" s="249"/>
      <c r="H55" s="249"/>
      <c r="I55" s="250"/>
      <c r="J55" s="69">
        <f>SUM(J45:J54)</f>
        <v>0</v>
      </c>
      <c r="K55" s="69">
        <f>SUM(K45:K54)</f>
        <v>0</v>
      </c>
      <c r="L55" s="81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8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254" t="s">
        <v>50</v>
      </c>
      <c r="B56" s="255"/>
      <c r="C56" s="255"/>
      <c r="D56" s="255"/>
      <c r="E56" s="256"/>
      <c r="F56" s="17"/>
      <c r="G56" s="18"/>
      <c r="H56" s="19"/>
      <c r="I56" s="19"/>
      <c r="J56" s="77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idden="1" outlineLevel="1" x14ac:dyDescent="0.25">
      <c r="A57" s="25">
        <v>1</v>
      </c>
      <c r="B57" s="26"/>
      <c r="C57" s="54"/>
      <c r="D57" s="55"/>
      <c r="E57" s="65"/>
      <c r="F57" s="63"/>
      <c r="G57" s="63"/>
      <c r="H57" s="2"/>
      <c r="I57" s="2"/>
      <c r="J57" s="77"/>
      <c r="K57" s="58"/>
      <c r="L57" s="1"/>
      <c r="M57" s="57"/>
      <c r="N57" s="64"/>
      <c r="O57" s="57"/>
      <c r="P57" s="53"/>
      <c r="Q57" s="5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1"/>
      <c r="D58" s="62"/>
      <c r="E58" s="60"/>
      <c r="F58" s="63"/>
      <c r="G58" s="63"/>
      <c r="H58" s="11"/>
      <c r="I58" s="2"/>
      <c r="J58" s="77"/>
      <c r="K58" s="59"/>
      <c r="L58" s="1"/>
      <c r="M58" s="57"/>
      <c r="N58" s="64"/>
      <c r="O58" s="57"/>
      <c r="P58" s="53"/>
      <c r="Q58" s="53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7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 t="str">
        <f t="shared" si="33"/>
        <v>-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7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 t="str">
        <f t="shared" si="33"/>
        <v>-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7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7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7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 t="str">
        <f t="shared" si="33"/>
        <v>-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7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247" t="s">
        <v>51</v>
      </c>
      <c r="B67" s="248"/>
      <c r="C67" s="249"/>
      <c r="D67" s="249"/>
      <c r="E67" s="249"/>
      <c r="F67" s="249"/>
      <c r="G67" s="249"/>
      <c r="H67" s="249"/>
      <c r="I67" s="250"/>
      <c r="J67" s="69">
        <f>SUM(J57:J66)</f>
        <v>0</v>
      </c>
      <c r="K67" s="69">
        <f>SUM(K57:K66)</f>
        <v>0</v>
      </c>
      <c r="L67" s="81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8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254" t="s">
        <v>52</v>
      </c>
      <c r="B68" s="255"/>
      <c r="C68" s="255"/>
      <c r="D68" s="255"/>
      <c r="E68" s="256"/>
      <c r="F68" s="17"/>
      <c r="G68" s="18"/>
      <c r="H68" s="19"/>
      <c r="I68" s="19"/>
      <c r="J68" s="77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7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7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7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 t="str">
        <f t="shared" si="41"/>
        <v>-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7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7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7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 t="str">
        <f t="shared" si="41"/>
        <v>-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7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7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7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 t="str">
        <f t="shared" si="41"/>
        <v>-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7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247" t="s">
        <v>53</v>
      </c>
      <c r="B79" s="248"/>
      <c r="C79" s="249"/>
      <c r="D79" s="249"/>
      <c r="E79" s="249"/>
      <c r="F79" s="249"/>
      <c r="G79" s="249"/>
      <c r="H79" s="249"/>
      <c r="I79" s="250"/>
      <c r="J79" s="69">
        <f>SUM(J69:J78)</f>
        <v>0</v>
      </c>
      <c r="K79" s="69">
        <f>SUM(K69:K78)</f>
        <v>0</v>
      </c>
      <c r="L79" s="81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8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254" t="s">
        <v>54</v>
      </c>
      <c r="B80" s="255"/>
      <c r="C80" s="255"/>
      <c r="D80" s="255"/>
      <c r="E80" s="256"/>
      <c r="F80" s="17"/>
      <c r="G80" s="18"/>
      <c r="H80" s="19"/>
      <c r="I80" s="19"/>
      <c r="J80" s="77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7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7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7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 t="str">
        <f t="shared" si="49"/>
        <v>-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7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7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7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 t="str">
        <f t="shared" si="49"/>
        <v>-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7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7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7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 t="str">
        <f t="shared" si="49"/>
        <v>-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7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247" t="s">
        <v>55</v>
      </c>
      <c r="B91" s="248"/>
      <c r="C91" s="249"/>
      <c r="D91" s="249"/>
      <c r="E91" s="249"/>
      <c r="F91" s="249"/>
      <c r="G91" s="249"/>
      <c r="H91" s="249"/>
      <c r="I91" s="250"/>
      <c r="J91" s="69">
        <f>SUM(J81:J90)</f>
        <v>0</v>
      </c>
      <c r="K91" s="69">
        <f>SUM(K81:K90)</f>
        <v>0</v>
      </c>
      <c r="L91" s="81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8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254" t="s">
        <v>56</v>
      </c>
      <c r="B92" s="255"/>
      <c r="C92" s="255"/>
      <c r="D92" s="255"/>
      <c r="E92" s="256"/>
      <c r="F92" s="17"/>
      <c r="G92" s="18"/>
      <c r="H92" s="19"/>
      <c r="I92" s="19"/>
      <c r="J92" s="77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7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7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7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 t="str">
        <f t="shared" si="57"/>
        <v>-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7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7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7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 t="str">
        <f t="shared" si="57"/>
        <v>-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7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7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7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 t="str">
        <f t="shared" si="57"/>
        <v>-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7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247" t="s">
        <v>57</v>
      </c>
      <c r="B103" s="248"/>
      <c r="C103" s="249"/>
      <c r="D103" s="249"/>
      <c r="E103" s="249"/>
      <c r="F103" s="249"/>
      <c r="G103" s="249"/>
      <c r="H103" s="249"/>
      <c r="I103" s="250"/>
      <c r="J103" s="69">
        <f>SUM(J93:J102)</f>
        <v>0</v>
      </c>
      <c r="K103" s="69">
        <f>SUM(K93:K102)</f>
        <v>0</v>
      </c>
      <c r="L103" s="81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8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254" t="s">
        <v>58</v>
      </c>
      <c r="B104" s="255"/>
      <c r="C104" s="255"/>
      <c r="D104" s="255"/>
      <c r="E104" s="256"/>
      <c r="F104" s="17"/>
      <c r="G104" s="18"/>
      <c r="H104" s="19"/>
      <c r="I104" s="19"/>
      <c r="J104" s="77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hidden="1" outlineLevel="1" x14ac:dyDescent="0.25">
      <c r="A105" s="25">
        <v>1</v>
      </c>
      <c r="B105" s="26"/>
      <c r="C105" s="54"/>
      <c r="D105" s="55"/>
      <c r="E105" s="65"/>
      <c r="F105" s="63"/>
      <c r="G105" s="63"/>
      <c r="H105" s="6"/>
      <c r="I105" s="6"/>
      <c r="J105" s="77"/>
      <c r="K105" s="58"/>
      <c r="L105" s="1"/>
      <c r="M105" s="57"/>
      <c r="N105" s="64"/>
      <c r="O105" s="57"/>
      <c r="P105" s="53"/>
      <c r="Q105" s="53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7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7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 t="str">
        <f t="shared" si="66"/>
        <v>-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7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7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7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 t="str">
        <f t="shared" si="66"/>
        <v>-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7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7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7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 t="str">
        <f t="shared" si="66"/>
        <v>-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7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247" t="s">
        <v>59</v>
      </c>
      <c r="B115" s="248"/>
      <c r="C115" s="249"/>
      <c r="D115" s="249"/>
      <c r="E115" s="249"/>
      <c r="F115" s="249"/>
      <c r="G115" s="249"/>
      <c r="H115" s="249"/>
      <c r="I115" s="250"/>
      <c r="J115" s="69">
        <f>SUM(J105:J114)</f>
        <v>0</v>
      </c>
      <c r="K115" s="69">
        <f>SUM(K105:K114)</f>
        <v>0</v>
      </c>
      <c r="L115" s="81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8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254" t="s">
        <v>60</v>
      </c>
      <c r="B116" s="255"/>
      <c r="C116" s="255"/>
      <c r="D116" s="255"/>
      <c r="E116" s="256"/>
      <c r="F116" s="17"/>
      <c r="G116" s="18"/>
      <c r="H116" s="19"/>
      <c r="I116" s="19"/>
      <c r="J116" s="77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hidden="1" outlineLevel="1" x14ac:dyDescent="0.25">
      <c r="A117" s="25">
        <v>1</v>
      </c>
      <c r="B117" s="26"/>
      <c r="C117" s="54"/>
      <c r="D117" s="55"/>
      <c r="E117" s="66"/>
      <c r="F117" s="63"/>
      <c r="G117" s="63"/>
      <c r="H117" s="6"/>
      <c r="I117" s="6"/>
      <c r="J117" s="77"/>
      <c r="K117" s="52"/>
      <c r="L117" s="56"/>
      <c r="M117" s="57"/>
      <c r="N117" s="64"/>
      <c r="O117" s="57"/>
      <c r="P117" s="53"/>
      <c r="Q117" s="53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7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7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 t="str">
        <f t="shared" si="74"/>
        <v>-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7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7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7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 t="str">
        <f t="shared" si="74"/>
        <v>-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7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7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7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 t="str">
        <f t="shared" si="74"/>
        <v>-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7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247" t="s">
        <v>61</v>
      </c>
      <c r="B127" s="248"/>
      <c r="C127" s="249"/>
      <c r="D127" s="249"/>
      <c r="E127" s="249"/>
      <c r="F127" s="249"/>
      <c r="G127" s="249"/>
      <c r="H127" s="249"/>
      <c r="I127" s="250"/>
      <c r="J127" s="69">
        <f>SUM(J117:J126)</f>
        <v>0</v>
      </c>
      <c r="K127" s="69">
        <f>SUM(K117:K126)</f>
        <v>0</v>
      </c>
      <c r="L127" s="81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8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254" t="s">
        <v>62</v>
      </c>
      <c r="B128" s="255"/>
      <c r="C128" s="255"/>
      <c r="D128" s="255"/>
      <c r="E128" s="256"/>
      <c r="F128" s="17"/>
      <c r="G128" s="18"/>
      <c r="H128" s="19"/>
      <c r="I128" s="19"/>
      <c r="J128" s="77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7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7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7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 t="str">
        <f t="shared" si="81"/>
        <v>-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7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7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7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 t="str">
        <f t="shared" si="81"/>
        <v>-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7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7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7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 t="str">
        <f t="shared" si="81"/>
        <v>-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7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257" t="s">
        <v>63</v>
      </c>
      <c r="B139" s="257"/>
      <c r="C139" s="257"/>
      <c r="D139" s="257"/>
      <c r="E139" s="257"/>
      <c r="F139" s="257"/>
      <c r="G139" s="257"/>
      <c r="H139" s="257"/>
      <c r="I139" s="257"/>
      <c r="J139" s="69">
        <v>0</v>
      </c>
      <c r="K139" s="69">
        <v>0</v>
      </c>
      <c r="L139" s="81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8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258" t="s">
        <v>64</v>
      </c>
      <c r="B140" s="259"/>
      <c r="C140" s="259"/>
      <c r="D140" s="259"/>
      <c r="E140" s="260"/>
      <c r="F140" s="42"/>
      <c r="G140" s="43"/>
      <c r="H140" s="44"/>
      <c r="I140" s="44"/>
      <c r="J140" s="77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7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7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7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 t="str">
        <f t="shared" si="89"/>
        <v>-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7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7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7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 t="str">
        <f t="shared" si="89"/>
        <v>-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7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7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7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 t="str">
        <f t="shared" si="89"/>
        <v>-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7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247" t="s">
        <v>65</v>
      </c>
      <c r="B151" s="249"/>
      <c r="C151" s="249"/>
      <c r="D151" s="249"/>
      <c r="E151" s="249"/>
      <c r="F151" s="249"/>
      <c r="G151" s="249"/>
      <c r="H151" s="249"/>
      <c r="I151" s="250"/>
      <c r="J151" s="69">
        <f>SUM(J141:J150)</f>
        <v>0</v>
      </c>
      <c r="K151" s="69">
        <f>SUM(K141:K150)</f>
        <v>0</v>
      </c>
      <c r="L151" s="81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8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254" t="s">
        <v>66</v>
      </c>
      <c r="B152" s="255"/>
      <c r="C152" s="255"/>
      <c r="D152" s="255"/>
      <c r="E152" s="256"/>
      <c r="F152" s="17"/>
      <c r="G152" s="18"/>
      <c r="H152" s="19"/>
      <c r="I152" s="19"/>
      <c r="J152" s="77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7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7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7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 t="str">
        <f t="shared" si="97"/>
        <v>-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7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7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7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 t="str">
        <f t="shared" si="97"/>
        <v>-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7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7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7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 t="str">
        <f t="shared" si="97"/>
        <v>-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7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247" t="s">
        <v>67</v>
      </c>
      <c r="B163" s="249"/>
      <c r="C163" s="249"/>
      <c r="D163" s="249"/>
      <c r="E163" s="249"/>
      <c r="F163" s="249"/>
      <c r="G163" s="249"/>
      <c r="H163" s="249"/>
      <c r="I163" s="250"/>
      <c r="J163" s="69">
        <f>SUM(J153:J162)</f>
        <v>0</v>
      </c>
      <c r="K163" s="69">
        <f>SUM(K153:K162)</f>
        <v>0</v>
      </c>
      <c r="L163" s="81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8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254" t="s">
        <v>68</v>
      </c>
      <c r="B164" s="255"/>
      <c r="C164" s="255"/>
      <c r="D164" s="255"/>
      <c r="E164" s="256"/>
      <c r="F164" s="17"/>
      <c r="G164" s="18"/>
      <c r="H164" s="19"/>
      <c r="I164" s="19"/>
      <c r="J164" s="77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7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7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7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 t="str">
        <f t="shared" si="105"/>
        <v>-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7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7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7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 t="str">
        <f t="shared" si="105"/>
        <v>-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7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7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7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 t="str">
        <f t="shared" si="105"/>
        <v>-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7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247" t="s">
        <v>69</v>
      </c>
      <c r="B175" s="249"/>
      <c r="C175" s="249"/>
      <c r="D175" s="249"/>
      <c r="E175" s="249"/>
      <c r="F175" s="249"/>
      <c r="G175" s="249"/>
      <c r="H175" s="249"/>
      <c r="I175" s="250"/>
      <c r="J175" s="69">
        <f>SUM(J165:J174)</f>
        <v>0</v>
      </c>
      <c r="K175" s="69">
        <f>SUM(K165:K174)</f>
        <v>0</v>
      </c>
      <c r="L175" s="81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8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254" t="s">
        <v>70</v>
      </c>
      <c r="B176" s="255"/>
      <c r="C176" s="255"/>
      <c r="D176" s="255"/>
      <c r="E176" s="256"/>
      <c r="F176" s="17"/>
      <c r="G176" s="18"/>
      <c r="H176" s="19"/>
      <c r="I176" s="19"/>
      <c r="J176" s="77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7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7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7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 t="str">
        <f t="shared" si="113"/>
        <v>-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7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7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7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 t="str">
        <f t="shared" si="113"/>
        <v>-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7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7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7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 t="str">
        <f t="shared" si="113"/>
        <v>-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7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247" t="s">
        <v>71</v>
      </c>
      <c r="B187" s="249"/>
      <c r="C187" s="249"/>
      <c r="D187" s="249"/>
      <c r="E187" s="249"/>
      <c r="F187" s="249"/>
      <c r="G187" s="249"/>
      <c r="H187" s="249"/>
      <c r="I187" s="250"/>
      <c r="J187" s="69">
        <f>SUM(J177:J186)</f>
        <v>0</v>
      </c>
      <c r="K187" s="69">
        <f>SUM(K177:K186)</f>
        <v>0</v>
      </c>
      <c r="L187" s="81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8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261" t="s">
        <v>72</v>
      </c>
      <c r="B188" s="262"/>
      <c r="C188" s="262"/>
      <c r="D188" s="262"/>
      <c r="E188" s="263"/>
      <c r="F188" s="17"/>
      <c r="G188" s="18"/>
      <c r="H188" s="19"/>
      <c r="I188" s="19"/>
      <c r="J188" s="224">
        <v>8031425000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ht="35.1" customHeight="1" outlineLevel="1" x14ac:dyDescent="0.25">
      <c r="A189" s="26">
        <v>1</v>
      </c>
      <c r="B189" s="26"/>
      <c r="C189" s="103"/>
      <c r="D189" s="55"/>
      <c r="E189" s="15" t="s">
        <v>86</v>
      </c>
      <c r="F189" s="83" t="s">
        <v>96</v>
      </c>
      <c r="G189" s="63" t="s">
        <v>97</v>
      </c>
      <c r="H189" s="68"/>
      <c r="I189" s="2"/>
      <c r="J189" s="225"/>
      <c r="K189" s="58">
        <v>8031425000</v>
      </c>
      <c r="L189" s="1"/>
      <c r="M189" s="57"/>
      <c r="N189" s="64"/>
      <c r="O189" s="57"/>
      <c r="P189" s="53"/>
      <c r="Q189" s="53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0</v>
      </c>
      <c r="AI189" s="33">
        <f>IF(ISERROR(AH189/J188),0,AH189/J188)</f>
        <v>0</v>
      </c>
      <c r="AJ189" s="34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199" t="s">
        <v>73</v>
      </c>
      <c r="B190" s="200"/>
      <c r="C190" s="200"/>
      <c r="D190" s="200"/>
      <c r="E190" s="200"/>
      <c r="F190" s="200"/>
      <c r="G190" s="200"/>
      <c r="H190" s="200"/>
      <c r="I190" s="201"/>
      <c r="J190" s="162">
        <f>J188</f>
        <v>8031425000</v>
      </c>
      <c r="K190" s="162">
        <f>SUM(K189:K189)</f>
        <v>8031425000</v>
      </c>
      <c r="L190" s="163"/>
      <c r="M190" s="162">
        <f>SUM(M189:M189)</f>
        <v>0</v>
      </c>
      <c r="N190" s="162">
        <f>SUM(N189:N189)</f>
        <v>0</v>
      </c>
      <c r="O190" s="162">
        <f>SUM(O189:O189)</f>
        <v>0</v>
      </c>
      <c r="P190" s="164"/>
      <c r="Q190" s="165"/>
      <c r="R190" s="162">
        <f t="shared" ref="R190:AH190" si="120">SUM(R189:R189)</f>
        <v>0</v>
      </c>
      <c r="S190" s="162">
        <f t="shared" si="120"/>
        <v>0</v>
      </c>
      <c r="T190" s="162">
        <f t="shared" si="120"/>
        <v>0</v>
      </c>
      <c r="U190" s="162">
        <f t="shared" si="120"/>
        <v>0</v>
      </c>
      <c r="V190" s="162">
        <f t="shared" si="120"/>
        <v>0</v>
      </c>
      <c r="W190" s="162">
        <f t="shared" si="120"/>
        <v>0</v>
      </c>
      <c r="X190" s="162">
        <f t="shared" si="120"/>
        <v>0</v>
      </c>
      <c r="Y190" s="162">
        <f t="shared" si="120"/>
        <v>0</v>
      </c>
      <c r="Z190" s="162">
        <f t="shared" si="120"/>
        <v>0</v>
      </c>
      <c r="AA190" s="162">
        <f t="shared" si="120"/>
        <v>0</v>
      </c>
      <c r="AB190" s="162">
        <f t="shared" si="120"/>
        <v>0</v>
      </c>
      <c r="AC190" s="162">
        <f t="shared" si="120"/>
        <v>0</v>
      </c>
      <c r="AD190" s="162">
        <f t="shared" si="120"/>
        <v>0</v>
      </c>
      <c r="AE190" s="162">
        <f t="shared" si="120"/>
        <v>0</v>
      </c>
      <c r="AF190" s="162">
        <f t="shared" si="120"/>
        <v>0</v>
      </c>
      <c r="AG190" s="162">
        <f t="shared" si="120"/>
        <v>0</v>
      </c>
      <c r="AH190" s="162">
        <f t="shared" si="120"/>
        <v>0</v>
      </c>
      <c r="AI190" s="166">
        <f>IF(ISERROR(AH190/J190),0,AH190/J190)</f>
        <v>0</v>
      </c>
      <c r="AJ190" s="166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202" t="str">
        <f>"TOTAL ASIG."&amp;" "&amp;$A$5</f>
        <v>TOTAL ASIG. 24-02-012 "Programa de Alimentación"</v>
      </c>
      <c r="B191" s="203"/>
      <c r="C191" s="203"/>
      <c r="D191" s="203"/>
      <c r="E191" s="203"/>
      <c r="F191" s="203"/>
      <c r="G191" s="203"/>
      <c r="H191" s="203"/>
      <c r="I191" s="204"/>
      <c r="J191" s="167">
        <f>SUM(J19,J31,J43,J55,J67,J79,J91,J103,J115,J127,J139,J151,J163,J175,J187,J190)</f>
        <v>8031425000</v>
      </c>
      <c r="K191" s="167">
        <f>+K19+K31+K43+K55+K67+K79+K91+K103+K115+K127+K139+K151+K187+K163+K175+K190</f>
        <v>8031425000</v>
      </c>
      <c r="L191" s="168"/>
      <c r="M191" s="167">
        <f>+M19+M31+M43+M55+M67+M79+M91+M103+M115+M127+M139+M151+M187+M163+M175+M190</f>
        <v>0</v>
      </c>
      <c r="N191" s="167">
        <f>+N19+N31+N43+N55+N67+N79+N91+N103+N115+N127+N139+N151+N187+N163+N175+N190</f>
        <v>0</v>
      </c>
      <c r="O191" s="167">
        <f>+O19+O31+O43+O55+O67+O79+O91+O103+O115+O127+O139+O151+O187+O163+O175+O190</f>
        <v>0</v>
      </c>
      <c r="P191" s="169"/>
      <c r="Q191" s="170"/>
      <c r="R191" s="167">
        <f t="shared" ref="R191:AH191" si="121">+R19+R31+R43+R55+R67+R79+R91+R103+R115+R127+R139+R151+R187+R163+R175+R190</f>
        <v>0</v>
      </c>
      <c r="S191" s="167">
        <f t="shared" si="121"/>
        <v>0</v>
      </c>
      <c r="T191" s="167">
        <f t="shared" si="121"/>
        <v>0</v>
      </c>
      <c r="U191" s="167">
        <f t="shared" si="121"/>
        <v>0</v>
      </c>
      <c r="V191" s="167">
        <f t="shared" si="121"/>
        <v>0</v>
      </c>
      <c r="W191" s="167">
        <f t="shared" si="121"/>
        <v>0</v>
      </c>
      <c r="X191" s="167">
        <f t="shared" si="121"/>
        <v>0</v>
      </c>
      <c r="Y191" s="167">
        <f t="shared" si="121"/>
        <v>0</v>
      </c>
      <c r="Z191" s="167">
        <f t="shared" si="121"/>
        <v>0</v>
      </c>
      <c r="AA191" s="167">
        <f t="shared" si="121"/>
        <v>0</v>
      </c>
      <c r="AB191" s="167">
        <f t="shared" si="121"/>
        <v>0</v>
      </c>
      <c r="AC191" s="167">
        <f t="shared" si="121"/>
        <v>0</v>
      </c>
      <c r="AD191" s="167">
        <f t="shared" si="121"/>
        <v>0</v>
      </c>
      <c r="AE191" s="167">
        <f t="shared" si="121"/>
        <v>0</v>
      </c>
      <c r="AF191" s="167">
        <f t="shared" si="121"/>
        <v>0</v>
      </c>
      <c r="AG191" s="167">
        <f t="shared" si="121"/>
        <v>0</v>
      </c>
      <c r="AH191" s="167">
        <f t="shared" si="121"/>
        <v>0</v>
      </c>
      <c r="AI191" s="171">
        <f>IF(ISERROR(AH191/J191),0,AH191/J191)</f>
        <v>0</v>
      </c>
      <c r="AJ191" s="171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2"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U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55118110236220474" bottom="0.74803149606299213" header="0.31496062992125984" footer="0.31496062992125984"/>
  <pageSetup paperSize="41" scale="76" orientation="landscape"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27</vt:i4>
      </vt:variant>
    </vt:vector>
  </HeadingPairs>
  <TitlesOfParts>
    <vt:vector size="77" baseType="lpstr">
      <vt:lpstr>24-01-025 Ind. Proy</vt:lpstr>
      <vt:lpstr>24-01-025 Res. Proy</vt:lpstr>
      <vt:lpstr>24-02-006 Ind Proy</vt:lpstr>
      <vt:lpstr>24-02-006 Res. Proy</vt:lpstr>
      <vt:lpstr>24-02-007 Ind. Proy</vt:lpstr>
      <vt:lpstr>24-02-007 Res. Proy</vt:lpstr>
      <vt:lpstr>24-02-010 Ind. Proy</vt:lpstr>
      <vt:lpstr>24-02-010 Res. Proy</vt:lpstr>
      <vt:lpstr>24-02-012 Ind. Proy</vt:lpstr>
      <vt:lpstr>24-02-012 Res. Proy</vt:lpstr>
      <vt:lpstr>24-02-014-002 Ind. Proy</vt:lpstr>
      <vt:lpstr>24-02-014-002 Res. Proy</vt:lpstr>
      <vt:lpstr>24-02-014-004 Ind. Proy</vt:lpstr>
      <vt:lpstr>24-02-014-004 Res. Proy</vt:lpstr>
      <vt:lpstr>24-02-014-005 Ind. Proy</vt:lpstr>
      <vt:lpstr>24-02-014-005 Res. Proy</vt:lpstr>
      <vt:lpstr>24-02-015 Ind. Proy</vt:lpstr>
      <vt:lpstr>24-02-015 Res. Proy</vt:lpstr>
      <vt:lpstr>24-02-016 Ind. Proy</vt:lpstr>
      <vt:lpstr>24-02-016 Res. Proy</vt:lpstr>
      <vt:lpstr>24-02-017 Ind. Proy</vt:lpstr>
      <vt:lpstr>24-02-017 Res. Proy</vt:lpstr>
      <vt:lpstr>24-02-018 Ind. Proy</vt:lpstr>
      <vt:lpstr>24-02-018 Res. Proy</vt:lpstr>
      <vt:lpstr>24-02-020 Ind. Proy</vt:lpstr>
      <vt:lpstr>24-02-020 Res. Proy</vt:lpstr>
      <vt:lpstr>24-02-021 Ind. Proy</vt:lpstr>
      <vt:lpstr>24-02-021 Res. Proy</vt:lpstr>
      <vt:lpstr>24-03-010 Ind. Proy</vt:lpstr>
      <vt:lpstr>24-03-010 Res. Proy</vt:lpstr>
      <vt:lpstr>24-03-335 Ind. Proy</vt:lpstr>
      <vt:lpstr>24-03-335 Res. Proy</vt:lpstr>
      <vt:lpstr>24-03-336 Ind. Proy</vt:lpstr>
      <vt:lpstr>24-03-336 Res. Proy</vt:lpstr>
      <vt:lpstr>24-03-337 Ind. Proy</vt:lpstr>
      <vt:lpstr>24-03-337 Res. Proy</vt:lpstr>
      <vt:lpstr>24-03-340 Ind. Proy</vt:lpstr>
      <vt:lpstr>24-03-340 Res. Proy</vt:lpstr>
      <vt:lpstr>24-03-343 Ind. Proy</vt:lpstr>
      <vt:lpstr>24-03-343 Res. Proy</vt:lpstr>
      <vt:lpstr>24-03-344 Ind. Proy</vt:lpstr>
      <vt:lpstr>24-03-344 Res. Proy</vt:lpstr>
      <vt:lpstr>24-03-345 Ind. Proy</vt:lpstr>
      <vt:lpstr>24-03-345 Res. Pro</vt:lpstr>
      <vt:lpstr>24-03-986 Ind. Proy</vt:lpstr>
      <vt:lpstr>24-03-986 Res. Proy</vt:lpstr>
      <vt:lpstr>24-03-997 Ind. Proy</vt:lpstr>
      <vt:lpstr>24-03-997 Res. Proy</vt:lpstr>
      <vt:lpstr>24-03-999 Ind. Proy</vt:lpstr>
      <vt:lpstr>24-03-999 Res. Proy</vt:lpstr>
      <vt:lpstr>'24-01-025 Ind. Proy'!Área_de_impresión</vt:lpstr>
      <vt:lpstr>'24-02-006 Ind Proy'!Área_de_impresión</vt:lpstr>
      <vt:lpstr>'24-02-007 Ind. Proy'!Área_de_impresión</vt:lpstr>
      <vt:lpstr>'24-02-010 Ind. Proy'!Área_de_impresión</vt:lpstr>
      <vt:lpstr>'24-02-012 Ind. Proy'!Área_de_impresión</vt:lpstr>
      <vt:lpstr>'24-02-014-002 Ind. Proy'!Área_de_impresión</vt:lpstr>
      <vt:lpstr>'24-02-014-004 Ind. Proy'!Área_de_impresión</vt:lpstr>
      <vt:lpstr>'24-02-014-005 Ind. Proy'!Área_de_impresión</vt:lpstr>
      <vt:lpstr>'24-02-015 Ind. Proy'!Área_de_impresión</vt:lpstr>
      <vt:lpstr>'24-02-016 Ind. Proy'!Área_de_impresión</vt:lpstr>
      <vt:lpstr>'24-02-017 Ind. Proy'!Área_de_impresión</vt:lpstr>
      <vt:lpstr>'24-02-018 Ind. Proy'!Área_de_impresión</vt:lpstr>
      <vt:lpstr>'24-02-020 Ind. Proy'!Área_de_impresión</vt:lpstr>
      <vt:lpstr>'24-02-021 Ind. Proy'!Área_de_impresión</vt:lpstr>
      <vt:lpstr>'24-03-010 Ind. Proy'!Área_de_impresión</vt:lpstr>
      <vt:lpstr>'24-03-335 Ind. Proy'!Área_de_impresión</vt:lpstr>
      <vt:lpstr>'24-03-336 Ind. Proy'!Área_de_impresión</vt:lpstr>
      <vt:lpstr>'24-03-337 Ind. Proy'!Área_de_impresión</vt:lpstr>
      <vt:lpstr>'24-03-340 Ind. Proy'!Área_de_impresión</vt:lpstr>
      <vt:lpstr>'24-03-343 Ind. Proy'!Área_de_impresión</vt:lpstr>
      <vt:lpstr>'24-03-344 Ind. Proy'!Área_de_impresión</vt:lpstr>
      <vt:lpstr>'24-03-345 Ind. Proy'!Área_de_impresión</vt:lpstr>
      <vt:lpstr>'24-03-986 Ind. Proy'!Área_de_impresión</vt:lpstr>
      <vt:lpstr>'24-03-997 Ind. Proy'!Área_de_impresión</vt:lpstr>
      <vt:lpstr>'24-03-999 Ind. Proy'!Área_de_impresión</vt:lpstr>
      <vt:lpstr>'24-03-343 Ind. Proy'!Títulos_a_imprimir</vt:lpstr>
      <vt:lpstr>'24-03-345 Ind. Proy'!Títulos_a_imprimir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Fabiola Oyanedel</dc:creator>
  <cp:lastModifiedBy>Marco Antonio Toro San Martin</cp:lastModifiedBy>
  <cp:lastPrinted>2019-07-25T15:33:24Z</cp:lastPrinted>
  <dcterms:created xsi:type="dcterms:W3CDTF">2014-04-01T14:20:29Z</dcterms:created>
  <dcterms:modified xsi:type="dcterms:W3CDTF">2019-07-26T20:02:57Z</dcterms:modified>
</cp:coreProperties>
</file>